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Korisnik\Desktop\Rebalans financijskog plana 2026\"/>
    </mc:Choice>
  </mc:AlternateContent>
  <xr:revisionPtr revIDLastSave="0" documentId="13_ncr:1_{2853D8D3-DA39-431D-BEE0-E8F566BD6692}" xr6:coauthVersionLast="37" xr6:coauthVersionMax="37" xr10:uidLastSave="{00000000-0000-0000-0000-000000000000}"/>
  <bookViews>
    <workbookView xWindow="0" yWindow="0" windowWidth="28800" windowHeight="12225" xr2:uid="{00000000-000D-0000-FFFF-FFFF00000000}"/>
  </bookViews>
  <sheets>
    <sheet name="SAŽETAK" sheetId="8" r:id="rId1"/>
    <sheet name=" Račun prihoda i rashoda" sheetId="3" r:id="rId2"/>
    <sheet name=" Račun prihoda i rashoda po eko" sheetId="9" r:id="rId3"/>
    <sheet name="Prihodi i rashodi po izvorima" sheetId="11" r:id="rId4"/>
    <sheet name="Rashodi prema funkcijskoj kl" sheetId="5" r:id="rId5"/>
    <sheet name="POSEBNI DIO" sheetId="7" r:id="rId6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47" i="3" l="1"/>
  <c r="I47" i="3"/>
  <c r="G23" i="9" l="1"/>
  <c r="G30" i="9"/>
  <c r="G24" i="9"/>
  <c r="G11" i="9"/>
  <c r="G10" i="9" s="1"/>
  <c r="H8" i="3"/>
  <c r="F10" i="9"/>
  <c r="F11" i="9"/>
  <c r="H143" i="7"/>
  <c r="H139" i="7"/>
  <c r="G142" i="7"/>
  <c r="I14" i="8"/>
  <c r="G56" i="3"/>
  <c r="H96" i="3"/>
  <c r="G96" i="3"/>
  <c r="H97" i="3"/>
  <c r="H106" i="3"/>
  <c r="G106" i="3"/>
  <c r="H67" i="3"/>
  <c r="H94" i="3"/>
  <c r="H86" i="3"/>
  <c r="H80" i="3"/>
  <c r="G58" i="3"/>
  <c r="H59" i="3"/>
  <c r="H10" i="3"/>
  <c r="H17" i="3"/>
  <c r="H22" i="3"/>
  <c r="H19" i="3"/>
  <c r="H11" i="3"/>
  <c r="G8" i="3"/>
  <c r="H47" i="3"/>
  <c r="E10" i="5"/>
  <c r="E12" i="5"/>
  <c r="I8" i="8"/>
  <c r="I11" i="8"/>
  <c r="H14" i="8"/>
  <c r="H11" i="8"/>
  <c r="I28" i="8"/>
  <c r="I27" i="8" s="1"/>
  <c r="H69" i="7"/>
  <c r="H53" i="7"/>
  <c r="G10" i="11"/>
  <c r="G28" i="11"/>
  <c r="H89" i="7"/>
  <c r="H142" i="7"/>
  <c r="H138" i="7"/>
  <c r="H133" i="7" s="1"/>
  <c r="H106" i="7" s="1"/>
  <c r="H123" i="7"/>
  <c r="H130" i="7"/>
  <c r="H131" i="7"/>
  <c r="H124" i="7"/>
  <c r="H125" i="7"/>
  <c r="H66" i="7"/>
  <c r="H64" i="7"/>
  <c r="H57" i="7"/>
  <c r="H92" i="7"/>
  <c r="H100" i="7"/>
  <c r="H80" i="7"/>
  <c r="H49" i="7"/>
  <c r="H50" i="7"/>
  <c r="H74" i="7"/>
  <c r="H75" i="7"/>
  <c r="H58" i="3" l="1"/>
  <c r="H56" i="3" s="1"/>
  <c r="H78" i="7" l="1"/>
  <c r="H127" i="7"/>
  <c r="H128" i="7"/>
  <c r="H46" i="7"/>
  <c r="H45" i="7" s="1"/>
  <c r="H68" i="7"/>
  <c r="H102" i="7"/>
  <c r="H103" i="7"/>
  <c r="H94" i="7"/>
  <c r="H60" i="7"/>
  <c r="H61" i="7"/>
  <c r="H55" i="7"/>
  <c r="H54" i="7" s="1"/>
  <c r="H43" i="7"/>
  <c r="H42" i="7"/>
  <c r="H40" i="7"/>
  <c r="H39" i="7" s="1"/>
  <c r="H36" i="7"/>
  <c r="H37" i="7"/>
  <c r="H87" i="7"/>
  <c r="H85" i="7"/>
  <c r="H82" i="7" s="1"/>
  <c r="H83" i="7"/>
  <c r="H90" i="7"/>
  <c r="H134" i="7"/>
  <c r="H135" i="7"/>
  <c r="H121" i="7"/>
  <c r="H119" i="7"/>
  <c r="H118" i="7" s="1"/>
  <c r="H117" i="7" s="1"/>
  <c r="H114" i="7"/>
  <c r="H113" i="7"/>
  <c r="H112" i="7" s="1"/>
  <c r="H107" i="7"/>
  <c r="H108" i="7"/>
  <c r="H109" i="7"/>
  <c r="H33" i="7"/>
  <c r="H32" i="7"/>
  <c r="H31" i="7"/>
  <c r="H29" i="7"/>
  <c r="H28" i="7" s="1"/>
  <c r="H27" i="7"/>
  <c r="H25" i="7"/>
  <c r="H24" i="7"/>
  <c r="H23" i="7"/>
  <c r="H19" i="7"/>
  <c r="H15" i="7"/>
  <c r="H11" i="7"/>
  <c r="H21" i="7"/>
  <c r="H20" i="7" s="1"/>
  <c r="H17" i="7"/>
  <c r="H16" i="7" s="1"/>
  <c r="H13" i="7"/>
  <c r="H12" i="7"/>
  <c r="H7" i="7"/>
  <c r="H8" i="7"/>
  <c r="H9" i="7"/>
  <c r="H35" i="7" l="1"/>
  <c r="H6" i="7" s="1"/>
  <c r="H4" i="7" s="1"/>
  <c r="J33" i="7"/>
  <c r="J32" i="7" s="1"/>
  <c r="I33" i="7"/>
  <c r="I31" i="7" s="1"/>
  <c r="G31" i="7"/>
  <c r="G32" i="7"/>
  <c r="G33" i="7"/>
  <c r="F31" i="7"/>
  <c r="E31" i="7"/>
  <c r="J31" i="7" l="1"/>
  <c r="I32" i="7"/>
  <c r="G12" i="5"/>
  <c r="F12" i="5"/>
  <c r="G10" i="5"/>
  <c r="F10" i="5"/>
  <c r="D12" i="5"/>
  <c r="H34" i="8" l="1"/>
  <c r="K11" i="8"/>
  <c r="K14" i="8" s="1"/>
  <c r="J11" i="8"/>
  <c r="J14" i="8" s="1"/>
  <c r="K8" i="8"/>
  <c r="J8" i="8"/>
  <c r="H8" i="8"/>
  <c r="I10" i="11" l="1"/>
  <c r="H10" i="11"/>
  <c r="F10" i="11"/>
  <c r="E8" i="3"/>
  <c r="J11" i="3"/>
  <c r="I11" i="3"/>
  <c r="G11" i="3"/>
  <c r="J25" i="7"/>
  <c r="I25" i="7"/>
  <c r="J29" i="7"/>
  <c r="I29" i="7"/>
  <c r="G29" i="7" l="1"/>
  <c r="G28" i="7" s="1"/>
  <c r="J28" i="7"/>
  <c r="I28" i="7"/>
  <c r="F28" i="7"/>
  <c r="E28" i="7"/>
  <c r="J27" i="7"/>
  <c r="I27" i="7"/>
  <c r="F27" i="7"/>
  <c r="E27" i="7"/>
  <c r="G25" i="7"/>
  <c r="G24" i="7" s="1"/>
  <c r="J24" i="7"/>
  <c r="I24" i="7"/>
  <c r="F24" i="7"/>
  <c r="E24" i="7"/>
  <c r="J23" i="7"/>
  <c r="I23" i="7"/>
  <c r="G23" i="7"/>
  <c r="F23" i="7"/>
  <c r="E23" i="7"/>
  <c r="G27" i="7" l="1"/>
  <c r="D28" i="11"/>
  <c r="D10" i="11"/>
  <c r="D23" i="9"/>
  <c r="D24" i="9"/>
  <c r="D30" i="9"/>
  <c r="D10" i="9"/>
  <c r="D11" i="9"/>
  <c r="F103" i="7"/>
  <c r="F96" i="7"/>
  <c r="F61" i="7"/>
  <c r="F60" i="7" s="1"/>
  <c r="F74" i="7"/>
  <c r="F69" i="7"/>
  <c r="F66" i="7"/>
  <c r="F43" i="7"/>
  <c r="D10" i="5"/>
  <c r="C11" i="5"/>
  <c r="C10" i="5" s="1"/>
  <c r="G27" i="8"/>
  <c r="G28" i="8"/>
  <c r="G22" i="8"/>
  <c r="G14" i="8"/>
  <c r="E163" i="7" l="1"/>
  <c r="E151" i="7"/>
  <c r="E150" i="7" s="1"/>
  <c r="E133" i="7"/>
  <c r="E143" i="7"/>
  <c r="E135" i="7"/>
  <c r="E134" i="7" s="1"/>
  <c r="E131" i="7"/>
  <c r="E130" i="7" s="1"/>
  <c r="E123" i="7" s="1"/>
  <c r="E106" i="7" s="1"/>
  <c r="E125" i="7"/>
  <c r="E124" i="7" s="1"/>
  <c r="E117" i="7"/>
  <c r="E118" i="7"/>
  <c r="E121" i="7"/>
  <c r="E119" i="7"/>
  <c r="E114" i="7"/>
  <c r="E113" i="7" s="1"/>
  <c r="E109" i="7"/>
  <c r="E107" i="7" s="1"/>
  <c r="E103" i="7"/>
  <c r="E102" i="7" s="1"/>
  <c r="E82" i="7"/>
  <c r="E69" i="7"/>
  <c r="E68" i="7" s="1"/>
  <c r="E61" i="7"/>
  <c r="E60" i="7" s="1"/>
  <c r="E57" i="7"/>
  <c r="E142" i="7"/>
  <c r="E138" i="7"/>
  <c r="E127" i="7"/>
  <c r="E108" i="7"/>
  <c r="E98" i="7"/>
  <c r="E94" i="7"/>
  <c r="E92" i="7"/>
  <c r="E90" i="7"/>
  <c r="E87" i="7"/>
  <c r="E85" i="7"/>
  <c r="E83" i="7"/>
  <c r="E80" i="7"/>
  <c r="E78" i="7"/>
  <c r="E66" i="7"/>
  <c r="E64" i="7"/>
  <c r="E55" i="7"/>
  <c r="E54" i="7" s="1"/>
  <c r="E53" i="7" s="1"/>
  <c r="E46" i="7"/>
  <c r="E43" i="7"/>
  <c r="E42" i="7" s="1"/>
  <c r="E37" i="7"/>
  <c r="E36" i="7" s="1"/>
  <c r="E45" i="7" s="1"/>
  <c r="E39" i="7"/>
  <c r="E20" i="7"/>
  <c r="E17" i="7"/>
  <c r="E15" i="7" s="1"/>
  <c r="E19" i="7"/>
  <c r="E13" i="7"/>
  <c r="E12" i="7" s="1"/>
  <c r="E9" i="7"/>
  <c r="E7" i="7" s="1"/>
  <c r="B11" i="5"/>
  <c r="B10" i="5"/>
  <c r="E96" i="3"/>
  <c r="E97" i="3"/>
  <c r="E106" i="3"/>
  <c r="E94" i="3"/>
  <c r="E86" i="3"/>
  <c r="E80" i="3"/>
  <c r="E67" i="3"/>
  <c r="E59" i="3"/>
  <c r="E47" i="3"/>
  <c r="E10" i="3"/>
  <c r="E22" i="3"/>
  <c r="E19" i="3"/>
  <c r="E17" i="3"/>
  <c r="E15" i="3"/>
  <c r="E11" i="3"/>
  <c r="F36" i="8"/>
  <c r="E58" i="3" l="1"/>
  <c r="E56" i="3"/>
  <c r="E89" i="7"/>
  <c r="E11" i="7"/>
  <c r="E112" i="7"/>
  <c r="E16" i="7"/>
  <c r="E35" i="7"/>
  <c r="E8" i="7"/>
  <c r="I11" i="9"/>
  <c r="J94" i="3"/>
  <c r="I94" i="3"/>
  <c r="E6" i="7" l="1"/>
  <c r="E4" i="7" s="1"/>
  <c r="J55" i="7"/>
  <c r="I55" i="7"/>
  <c r="F94" i="7"/>
  <c r="F46" i="7"/>
  <c r="F45" i="7" s="1"/>
  <c r="F55" i="7"/>
  <c r="G8" i="8"/>
  <c r="G46" i="7" l="1"/>
  <c r="G69" i="7"/>
  <c r="G55" i="7"/>
  <c r="H28" i="11" l="1"/>
  <c r="I28" i="11"/>
  <c r="E28" i="11"/>
  <c r="E10" i="11"/>
  <c r="F28" i="11"/>
  <c r="F30" i="9"/>
  <c r="H30" i="9"/>
  <c r="I30" i="9"/>
  <c r="E30" i="9"/>
  <c r="I24" i="9"/>
  <c r="H11" i="9"/>
  <c r="H10" i="9" s="1"/>
  <c r="I10" i="9"/>
  <c r="E11" i="9"/>
  <c r="E10" i="9" s="1"/>
  <c r="J57" i="7"/>
  <c r="I57" i="7"/>
  <c r="I23" i="9" l="1"/>
  <c r="H24" i="9"/>
  <c r="H23" i="9" s="1"/>
  <c r="E24" i="9"/>
  <c r="E23" i="9" s="1"/>
  <c r="F24" i="9"/>
  <c r="F23" i="9" s="1"/>
  <c r="G94" i="3"/>
  <c r="G86" i="3"/>
  <c r="G80" i="3"/>
  <c r="G59" i="3" l="1"/>
  <c r="G97" i="3"/>
  <c r="G67" i="3"/>
  <c r="G82" i="7"/>
  <c r="F32" i="3" l="1"/>
  <c r="F94" i="3" l="1"/>
  <c r="F86" i="3" l="1"/>
  <c r="F106" i="3"/>
  <c r="F97" i="3"/>
  <c r="F80" i="3"/>
  <c r="F67" i="3"/>
  <c r="F59" i="3"/>
  <c r="F47" i="3"/>
  <c r="F24" i="3"/>
  <c r="F22" i="3"/>
  <c r="F19" i="3"/>
  <c r="F17" i="3"/>
  <c r="F15" i="3"/>
  <c r="F11" i="3"/>
  <c r="G125" i="7"/>
  <c r="G124" i="7" s="1"/>
  <c r="I125" i="7"/>
  <c r="I124" i="7" s="1"/>
  <c r="J125" i="7"/>
  <c r="J124" i="7" s="1"/>
  <c r="F125" i="7"/>
  <c r="F124" i="7" s="1"/>
  <c r="G109" i="7"/>
  <c r="I109" i="7"/>
  <c r="J109" i="7"/>
  <c r="F109" i="7"/>
  <c r="F108" i="7" s="1"/>
  <c r="I69" i="7"/>
  <c r="J69" i="7"/>
  <c r="F68" i="7"/>
  <c r="I66" i="7"/>
  <c r="J66" i="7"/>
  <c r="G57" i="7"/>
  <c r="F143" i="7"/>
  <c r="F142" i="7" s="1"/>
  <c r="F139" i="7"/>
  <c r="F138" i="7" s="1"/>
  <c r="F135" i="7"/>
  <c r="F134" i="7" s="1"/>
  <c r="F131" i="7"/>
  <c r="F130" i="7" s="1"/>
  <c r="F128" i="7"/>
  <c r="F127" i="7" s="1"/>
  <c r="F119" i="7"/>
  <c r="F118" i="7" s="1"/>
  <c r="F114" i="7"/>
  <c r="F113" i="7" s="1"/>
  <c r="F89" i="7"/>
  <c r="F82" i="7"/>
  <c r="F80" i="7"/>
  <c r="F78" i="7"/>
  <c r="F75" i="7"/>
  <c r="F54" i="7"/>
  <c r="F42" i="7"/>
  <c r="F40" i="7"/>
  <c r="F39" i="7" s="1"/>
  <c r="F37" i="7"/>
  <c r="F36" i="7" s="1"/>
  <c r="F21" i="7"/>
  <c r="F19" i="7" s="1"/>
  <c r="F17" i="7"/>
  <c r="F16" i="7" s="1"/>
  <c r="F13" i="7"/>
  <c r="F11" i="7" s="1"/>
  <c r="F9" i="7"/>
  <c r="F8" i="7" s="1"/>
  <c r="F123" i="7" l="1"/>
  <c r="F167" i="7" s="1"/>
  <c r="F53" i="7"/>
  <c r="F35" i="7"/>
  <c r="F96" i="3"/>
  <c r="F58" i="3"/>
  <c r="F10" i="3"/>
  <c r="F8" i="3" s="1"/>
  <c r="F20" i="7"/>
  <c r="F117" i="7"/>
  <c r="F166" i="7" s="1"/>
  <c r="F133" i="7"/>
  <c r="F168" i="7" s="1"/>
  <c r="F107" i="7"/>
  <c r="F12" i="7"/>
  <c r="F112" i="7"/>
  <c r="F165" i="7" s="1"/>
  <c r="F7" i="7"/>
  <c r="F152" i="7" s="1"/>
  <c r="F15" i="7"/>
  <c r="J17" i="3"/>
  <c r="F164" i="7" l="1"/>
  <c r="F106" i="7"/>
  <c r="F56" i="3"/>
  <c r="F151" i="7"/>
  <c r="F163" i="7"/>
  <c r="F6" i="7"/>
  <c r="F4" i="7" s="1"/>
  <c r="F8" i="8"/>
  <c r="F11" i="8"/>
  <c r="G11" i="8"/>
  <c r="F21" i="8"/>
  <c r="G21" i="8"/>
  <c r="H21" i="8"/>
  <c r="J21" i="8"/>
  <c r="K21" i="8"/>
  <c r="F37" i="8"/>
  <c r="G34" i="8" s="1"/>
  <c r="G37" i="8" s="1"/>
  <c r="J34" i="8" s="1"/>
  <c r="J37" i="8" s="1"/>
  <c r="K34" i="8" s="1"/>
  <c r="K37" i="8" s="1"/>
  <c r="F14" i="8" l="1"/>
  <c r="F22" i="8" s="1"/>
  <c r="F28" i="8" s="1"/>
  <c r="F29" i="8" s="1"/>
  <c r="F150" i="7"/>
  <c r="K29" i="8"/>
  <c r="H29" i="8"/>
  <c r="J29" i="8"/>
  <c r="J135" i="7" l="1"/>
  <c r="J134" i="7" s="1"/>
  <c r="I135" i="7"/>
  <c r="I134" i="7" s="1"/>
  <c r="I143" i="7"/>
  <c r="I142" i="7" s="1"/>
  <c r="J143" i="7"/>
  <c r="J142" i="7" s="1"/>
  <c r="I139" i="7"/>
  <c r="I138" i="7" s="1"/>
  <c r="J139" i="7"/>
  <c r="J138" i="7" s="1"/>
  <c r="I131" i="7"/>
  <c r="I130" i="7" s="1"/>
  <c r="J131" i="7"/>
  <c r="J130" i="7" s="1"/>
  <c r="I128" i="7"/>
  <c r="I127" i="7" s="1"/>
  <c r="J128" i="7"/>
  <c r="J127" i="7" s="1"/>
  <c r="I119" i="7"/>
  <c r="I118" i="7" s="1"/>
  <c r="J119" i="7"/>
  <c r="J117" i="7" s="1"/>
  <c r="I108" i="7"/>
  <c r="J107" i="7"/>
  <c r="I103" i="7"/>
  <c r="I89" i="7" s="1"/>
  <c r="J103" i="7"/>
  <c r="J89" i="7" s="1"/>
  <c r="I75" i="7"/>
  <c r="I74" i="7" s="1"/>
  <c r="J75" i="7"/>
  <c r="J74" i="7" s="1"/>
  <c r="I68" i="7"/>
  <c r="J68" i="7"/>
  <c r="I61" i="7"/>
  <c r="I60" i="7" s="1"/>
  <c r="J61" i="7"/>
  <c r="J60" i="7" s="1"/>
  <c r="I54" i="7"/>
  <c r="J54" i="7"/>
  <c r="I80" i="7"/>
  <c r="J80" i="7"/>
  <c r="I78" i="7"/>
  <c r="J78" i="7"/>
  <c r="I40" i="7"/>
  <c r="I39" i="7" s="1"/>
  <c r="J40" i="7"/>
  <c r="J39" i="7" s="1"/>
  <c r="I37" i="7"/>
  <c r="I36" i="7" s="1"/>
  <c r="J37" i="7"/>
  <c r="J36" i="7" s="1"/>
  <c r="I21" i="7"/>
  <c r="I20" i="7" s="1"/>
  <c r="J21" i="7"/>
  <c r="J20" i="7" s="1"/>
  <c r="I17" i="7"/>
  <c r="J17" i="7"/>
  <c r="I13" i="7"/>
  <c r="J13" i="7"/>
  <c r="I9" i="7"/>
  <c r="J9" i="7"/>
  <c r="I82" i="7"/>
  <c r="J82" i="7"/>
  <c r="J8" i="7" l="1"/>
  <c r="I8" i="7"/>
  <c r="J16" i="7"/>
  <c r="I16" i="7"/>
  <c r="J12" i="7"/>
  <c r="I12" i="7"/>
  <c r="I123" i="7"/>
  <c r="J123" i="7"/>
  <c r="I53" i="7"/>
  <c r="J53" i="7"/>
  <c r="I11" i="7"/>
  <c r="I156" i="7" s="1"/>
  <c r="J7" i="7"/>
  <c r="I46" i="7"/>
  <c r="I45" i="7" s="1"/>
  <c r="I35" i="7" s="1"/>
  <c r="I7" i="7"/>
  <c r="J114" i="7"/>
  <c r="J113" i="7" s="1"/>
  <c r="I114" i="7"/>
  <c r="I113" i="7" s="1"/>
  <c r="I133" i="7"/>
  <c r="J133" i="7"/>
  <c r="I117" i="7"/>
  <c r="J118" i="7"/>
  <c r="I107" i="7"/>
  <c r="J108" i="7"/>
  <c r="J46" i="7"/>
  <c r="J45" i="7" s="1"/>
  <c r="J19" i="7"/>
  <c r="I19" i="7"/>
  <c r="J15" i="7"/>
  <c r="I15" i="7"/>
  <c r="J11" i="7"/>
  <c r="J156" i="7" s="1"/>
  <c r="G80" i="7"/>
  <c r="G78" i="7"/>
  <c r="G75" i="7"/>
  <c r="G74" i="7" s="1"/>
  <c r="G68" i="7"/>
  <c r="G61" i="7"/>
  <c r="G60" i="7" s="1"/>
  <c r="G54" i="7"/>
  <c r="G40" i="7"/>
  <c r="G39" i="7" s="1"/>
  <c r="G37" i="7"/>
  <c r="G36" i="7" s="1"/>
  <c r="G103" i="7"/>
  <c r="G89" i="7" s="1"/>
  <c r="G43" i="7"/>
  <c r="G42" i="7" s="1"/>
  <c r="G9" i="7"/>
  <c r="G7" i="7" s="1"/>
  <c r="G13" i="7"/>
  <c r="G17" i="7"/>
  <c r="G21" i="7"/>
  <c r="G19" i="7" s="1"/>
  <c r="G107" i="7"/>
  <c r="G119" i="7"/>
  <c r="G118" i="7" s="1"/>
  <c r="G131" i="7"/>
  <c r="G130" i="7" s="1"/>
  <c r="G128" i="7"/>
  <c r="G127" i="7" s="1"/>
  <c r="G114" i="7"/>
  <c r="J152" i="7" l="1"/>
  <c r="I152" i="7"/>
  <c r="I6" i="7"/>
  <c r="G11" i="7"/>
  <c r="G156" i="7" s="1"/>
  <c r="G15" i="7"/>
  <c r="G123" i="7"/>
  <c r="J35" i="7"/>
  <c r="J151" i="7" s="1"/>
  <c r="I151" i="7"/>
  <c r="G35" i="7"/>
  <c r="G53" i="7"/>
  <c r="J112" i="7"/>
  <c r="J106" i="7" s="1"/>
  <c r="I112" i="7"/>
  <c r="I106" i="7" s="1"/>
  <c r="G20" i="7"/>
  <c r="G45" i="7"/>
  <c r="G117" i="7"/>
  <c r="G112" i="7"/>
  <c r="G113" i="7"/>
  <c r="G152" i="7"/>
  <c r="G8" i="7"/>
  <c r="G108" i="7"/>
  <c r="G12" i="7"/>
  <c r="G16" i="7"/>
  <c r="G143" i="7"/>
  <c r="G139" i="7"/>
  <c r="G138" i="7" s="1"/>
  <c r="G6" i="7" l="1"/>
  <c r="J6" i="7"/>
  <c r="J4" i="7" s="1"/>
  <c r="G151" i="7"/>
  <c r="J163" i="7"/>
  <c r="J150" i="7" s="1"/>
  <c r="I4" i="7"/>
  <c r="I163" i="7"/>
  <c r="I150" i="7" s="1"/>
  <c r="G17" i="3"/>
  <c r="G19" i="3"/>
  <c r="I24" i="3"/>
  <c r="J24" i="3"/>
  <c r="I22" i="3"/>
  <c r="J22" i="3"/>
  <c r="I19" i="3"/>
  <c r="J19" i="3"/>
  <c r="I17" i="3"/>
  <c r="I15" i="3"/>
  <c r="J15" i="3"/>
  <c r="G24" i="3"/>
  <c r="G22" i="3"/>
  <c r="G15" i="3"/>
  <c r="J10" i="3" l="1"/>
  <c r="J8" i="3" s="1"/>
  <c r="I10" i="3"/>
  <c r="I8" i="3" s="1"/>
  <c r="G10" i="3"/>
  <c r="G135" i="7"/>
  <c r="G134" i="7" s="1"/>
  <c r="G133" i="7" s="1"/>
  <c r="G106" i="7" l="1"/>
  <c r="G4" i="7" s="1"/>
  <c r="G47" i="3"/>
  <c r="I59" i="3"/>
  <c r="J59" i="3"/>
  <c r="I106" i="3"/>
  <c r="J106" i="3"/>
  <c r="I97" i="3"/>
  <c r="J97" i="3"/>
  <c r="I86" i="3"/>
  <c r="J86" i="3"/>
  <c r="I80" i="3"/>
  <c r="J80" i="3"/>
  <c r="I67" i="3"/>
  <c r="J67" i="3"/>
  <c r="J58" i="3" l="1"/>
  <c r="I58" i="3"/>
  <c r="G163" i="7"/>
  <c r="G150" i="7" s="1"/>
  <c r="J96" i="3"/>
  <c r="I96" i="3"/>
  <c r="J56" i="3" l="1"/>
  <c r="I56" i="3"/>
</calcChain>
</file>

<file path=xl/sharedStrings.xml><?xml version="1.0" encoding="utf-8"?>
<sst xmlns="http://schemas.openxmlformats.org/spreadsheetml/2006/main" count="536" uniqueCount="187">
  <si>
    <t>PRIHODI UKUPNO</t>
  </si>
  <si>
    <t>RASHODI UKUPNO</t>
  </si>
  <si>
    <t>RAZLIKA - VIŠAK / MANJAK</t>
  </si>
  <si>
    <t>VIŠAK / MANJAK IZ PRETHODNE(IH) GODINE KOJI ĆE SE RASPOREDITI / POKRITI</t>
  </si>
  <si>
    <t>NETO FINANCIRANJE</t>
  </si>
  <si>
    <t>VIŠAK / MANJAK + NETO FINANCIRANJE</t>
  </si>
  <si>
    <t>Naziv prihoda</t>
  </si>
  <si>
    <t xml:space="preserve">A. RAČUN PRIHODA I RASHODA </t>
  </si>
  <si>
    <t>Razred</t>
  </si>
  <si>
    <t>Skupina</t>
  </si>
  <si>
    <t>Izvor</t>
  </si>
  <si>
    <t>Prihodi poslovanja</t>
  </si>
  <si>
    <t>Opći prihodi i primici</t>
  </si>
  <si>
    <t>Naziv rashoda</t>
  </si>
  <si>
    <t>Rashodi poslovanja</t>
  </si>
  <si>
    <t>Rashodi za zaposlene</t>
  </si>
  <si>
    <t>Rashodi za nabavu nefinancijske imovine</t>
  </si>
  <si>
    <t>RASHODI PREMA FUNKCIJSKOJ KLASIFIKACIJI</t>
  </si>
  <si>
    <t>BROJČANA OZNAKA I NAZIV</t>
  </si>
  <si>
    <t>UKUPNI RASHODI</t>
  </si>
  <si>
    <t>II. POSEBNI DIO</t>
  </si>
  <si>
    <t>I. OPĆI DIO</t>
  </si>
  <si>
    <t>Šifra</t>
  </si>
  <si>
    <t xml:space="preserve">Naziv </t>
  </si>
  <si>
    <t>Materijalni rashodi</t>
  </si>
  <si>
    <t>NAZIV PROGRAMA</t>
  </si>
  <si>
    <t>A) SAŽETAK RAČUNA PRIHODA I RASHODA</t>
  </si>
  <si>
    <t>B) SAŽETAK RAČUNA FINANCIRANJA</t>
  </si>
  <si>
    <t>*** Napomena: Redak UKUPAN DONOS VIŠKA/MANJKA IZ PRETHODNE(IH) GODINA služi kao informacija i ne uzima se u obzir kod uravnoteženja proračuna, već se proračun uravnotežuje retkom VIŠAK/MANJAK IZ PRETHODNE(IH) GODINE KOJI ĆE SE POKRITI/RASPOREDITI.</t>
  </si>
  <si>
    <t>Pomoći iz inozemstva i od subjekata unutar općeg proračuna</t>
  </si>
  <si>
    <t>Prihodi iz nadležnog proračuna i od HZZO-a temeljem ugovornih obveza</t>
  </si>
  <si>
    <t>Rashodi za nabavu proizvedene dugotrajne imovine</t>
  </si>
  <si>
    <t>Prihodi od imovine</t>
  </si>
  <si>
    <t>Prihodi od upravnih i administrativnih pristojbi, pristojbi po posebnim propisima i naknada</t>
  </si>
  <si>
    <t>Kazne, upravne mjere i ostali prihodi</t>
  </si>
  <si>
    <t>Financijski rashodi</t>
  </si>
  <si>
    <t>Naknade građanima i kućanstvima na temelju osiguranja i druge naknade</t>
  </si>
  <si>
    <t>Rashodi za dodatna ulaganja na nefinancijskoj imovini</t>
  </si>
  <si>
    <t xml:space="preserve">Prihodi od prodaje proizvoda i robe te pruženih usluga, prihodi od donacija </t>
  </si>
  <si>
    <t>09 Obrazovanje</t>
  </si>
  <si>
    <t>0912 Osnovno obrazovanje</t>
  </si>
  <si>
    <t>096 Dodatne usluge u obrazovanju</t>
  </si>
  <si>
    <t>Prihodi za posebne namjene</t>
  </si>
  <si>
    <t>Pomoći</t>
  </si>
  <si>
    <t>Vlastiti prihodi</t>
  </si>
  <si>
    <t>Donacije</t>
  </si>
  <si>
    <t>EUR</t>
  </si>
  <si>
    <t>EU</t>
  </si>
  <si>
    <t>Aktivnost 1012-01</t>
  </si>
  <si>
    <t xml:space="preserve"> Materijalni rashodi škola</t>
  </si>
  <si>
    <t xml:space="preserve">Aktivnost 1012-02 </t>
  </si>
  <si>
    <t>Financijski rashodi škola</t>
  </si>
  <si>
    <t xml:space="preserve">Kapitalni projekt 1012-03 </t>
  </si>
  <si>
    <t>Opremanje škola</t>
  </si>
  <si>
    <t>Kapitalni projekt 1012-04</t>
  </si>
  <si>
    <t>Rashodi za dodatna ulaganja na školama</t>
  </si>
  <si>
    <t>Aktivnost 1012-09</t>
  </si>
  <si>
    <t>Vlastiti i namjenski prihodi škola - rashodi za zaposlene</t>
  </si>
  <si>
    <t>Aktivnost 1012-10</t>
  </si>
  <si>
    <t>Vlastiti i namjenski prihodi škola - materijalni rashodi</t>
  </si>
  <si>
    <t>Aktivnost 1012-11</t>
  </si>
  <si>
    <t>Vlastiti i namjenski prihodi škola - financijski rashodi</t>
  </si>
  <si>
    <t>Aktivnost 1012-12</t>
  </si>
  <si>
    <t>Vlastiti i namjenski prihodi škola - opremanje škola</t>
  </si>
  <si>
    <t>PROGRAM 1013</t>
  </si>
  <si>
    <t>Izvanstandardni progami u školama</t>
  </si>
  <si>
    <t>Aktivnost 1013-04</t>
  </si>
  <si>
    <t>Aktivnost 1013-06</t>
  </si>
  <si>
    <t>Produženi boravak</t>
  </si>
  <si>
    <t>Aktivnost 1013-07</t>
  </si>
  <si>
    <t>Aktivnost 1013-13</t>
  </si>
  <si>
    <t>Izvor financiranja 11</t>
  </si>
  <si>
    <t>Izvor financiranja 31</t>
  </si>
  <si>
    <t xml:space="preserve">Vlastiti prihodi </t>
  </si>
  <si>
    <t>Izvor financiranja 41</t>
  </si>
  <si>
    <t>Izvor financiranja 6103</t>
  </si>
  <si>
    <t>Vlastiti izvori</t>
  </si>
  <si>
    <t>Višak prihoda poslovanja</t>
  </si>
  <si>
    <t>Vlastiti prihodi - višak</t>
  </si>
  <si>
    <t>VIŠAK KORIŠTEN ZA POKRIĆE RASHODA</t>
  </si>
  <si>
    <t>Prihodi za posebne namjene - višak</t>
  </si>
  <si>
    <t>Pomoći - višak</t>
  </si>
  <si>
    <t>Donacije - višak</t>
  </si>
  <si>
    <t>Pomoći MZO rashodi za zaposlene</t>
  </si>
  <si>
    <t>Prehrana učenika u osnovnim školama 5,47 i Šk. shema</t>
  </si>
  <si>
    <t>Financiranje nabave drugih obrazovnih materijala - radne bilježnice</t>
  </si>
  <si>
    <t>Izvanškolske aktivnosti, UZ Maraška, Novigradsko proljeće</t>
  </si>
  <si>
    <t>Materijalni rashodi - prijevoz</t>
  </si>
  <si>
    <t>Prihodi za posebne namjene - školska kuhinja</t>
  </si>
  <si>
    <t>Izvor financiranja 9231</t>
  </si>
  <si>
    <t>Izvor financiranja 9241</t>
  </si>
  <si>
    <t>MZO lektira</t>
  </si>
  <si>
    <t>MZO udžbenici</t>
  </si>
  <si>
    <t>Izvor financiranja 926103</t>
  </si>
  <si>
    <t>Materijalni rashodi (najam dvorane, uz maraška, ost prih)</t>
  </si>
  <si>
    <t xml:space="preserve">Prihodi za posebne namjene </t>
  </si>
  <si>
    <t xml:space="preserve">PROGRAM 1012 </t>
  </si>
  <si>
    <t>Osnovnoškolsko obrazovanje</t>
  </si>
  <si>
    <t>* Napomena: Iznosi u stupcima Izvršenje 2022. preračunavaju se iz kuna u eure prema fiksnom tečaju konverzije (1 EUR=7,53450 kuna) i po pravilima za preračunavanje i zaokruživanje.</t>
  </si>
  <si>
    <t>PRIJENOS VIŠKA / MANJKA U SLJEDEĆE RAZDOBLJE</t>
  </si>
  <si>
    <t>VIŠAK / MANJAK TEKUĆE GODINE</t>
  </si>
  <si>
    <t>PRIJENOS VIŠKA / MANJKA IZ PRETHODNE(IH) GODINE</t>
  </si>
  <si>
    <t>Projekcija proračuna
za 2026.</t>
  </si>
  <si>
    <t>D) VIŠEGODIŠNJI PLAN URAVNOTEŽENJA</t>
  </si>
  <si>
    <t>VIŠAK / MANJAK + NETO FINANCIRANJE + PRIJENOS VIŠKA / MANJKA IZ PRETHODNE(IH) GODINE - PRIJENOS VIŠKA / MANJKA U SLJEDEĆE RAZDOBLJE</t>
  </si>
  <si>
    <t xml:space="preserve">C) PRENESENI VIŠAK ILI PRENESENI MANJAK </t>
  </si>
  <si>
    <t>5 IZDACI ZA FINANCIJSKU IMOVINU I OTPLATE ZAJMOVA</t>
  </si>
  <si>
    <t>8 PRIMICI OD FINANCIJSKE IMOVINE I ZADUŽIVANJA</t>
  </si>
  <si>
    <t>4 RASHODI ZA NABAVU NEFINANCIJSKE IMOVINE</t>
  </si>
  <si>
    <t>3 RASHODI  POSLOVANJA</t>
  </si>
  <si>
    <t>7 PRIHODI OD PRODAJE NEFINANCIJSKE IMOVINE</t>
  </si>
  <si>
    <t>6 PRIHODI POSLOVANJA</t>
  </si>
  <si>
    <t>PRIHODI POSLOVANJA PREMA EKONOMSKOJ KLASIFIKACIJI</t>
  </si>
  <si>
    <t>Plan za 2024.</t>
  </si>
  <si>
    <t>Projekcija 
za 2026.</t>
  </si>
  <si>
    <t>RASHODI POSLOVANJA PREMA EKONOMSKOJ KLASIFIKACIJI</t>
  </si>
  <si>
    <t>Brojčana oznaka i naziv</t>
  </si>
  <si>
    <t>Ostale tekuće donacije u naravi</t>
  </si>
  <si>
    <t>PROJEKTI</t>
  </si>
  <si>
    <t>Projekti - višak</t>
  </si>
  <si>
    <t>Pomoći Projekt prehrane</t>
  </si>
  <si>
    <t>EU Projekt prehrane</t>
  </si>
  <si>
    <t>Pomoći Shema</t>
  </si>
  <si>
    <t>EU Shema</t>
  </si>
  <si>
    <t>Materijalni rashodi - prijevoz + sl. putovanja</t>
  </si>
  <si>
    <t>A. RAČUN PRIHODA I RASHODA</t>
  </si>
  <si>
    <t>PRIHODI POSLOVANJA  PREMA IZVORIMA FINANCIRANJA</t>
  </si>
  <si>
    <t>11 Opći prihodi i primici</t>
  </si>
  <si>
    <t>31 Vlastiti prihodi</t>
  </si>
  <si>
    <t>41 Prihodi za posebne namjene</t>
  </si>
  <si>
    <t>6103 Donacije</t>
  </si>
  <si>
    <t>RASHODI POSLOVANJA  PREMA IZVORIMA FINANCIRANJA</t>
  </si>
  <si>
    <t>9231 Vlastiti prihodi - višak</t>
  </si>
  <si>
    <t>9241 Prihodi za posebne namjene - višak</t>
  </si>
  <si>
    <t>925401 Projekti - višak</t>
  </si>
  <si>
    <t>926103 Donacije - višak</t>
  </si>
  <si>
    <t>PRIHODI POSLOVANJA PO EKONOMSKOJ KLASIFIKACIJI I IZVORIMA FINANCIRANJA</t>
  </si>
  <si>
    <t>RASHODI POSLOVANJA PO EKONOMSKOJ KLASIFIKACIJI I IZVORIMA FINANCIRANJA</t>
  </si>
  <si>
    <t xml:space="preserve">                                   MANJAK POKRIVEN TEKUĆIM PRIHODIMA</t>
  </si>
  <si>
    <t xml:space="preserve">Rashodi za zaposlene </t>
  </si>
  <si>
    <t>Izvanškolske aktivnosti, UZ Arbanasi, Planinari, Razmjena učenika</t>
  </si>
  <si>
    <t>Izvršenje 2023.*</t>
  </si>
  <si>
    <t>Plan 2024.</t>
  </si>
  <si>
    <t>Plan za 2025.</t>
  </si>
  <si>
    <t>Projekcija proračuna
za 2027.</t>
  </si>
  <si>
    <t>Izvršenje 2023.</t>
  </si>
  <si>
    <t>Projekcija 
za 2027.</t>
  </si>
  <si>
    <t>FINANCIJSKI RASHODI-SUDSKE PRESUDE</t>
  </si>
  <si>
    <t>Rashodi za dodatna ulaganja na školama-STANDARD</t>
  </si>
  <si>
    <t>Rashodi za zaposlene i materijalni rashodi škola-IZVANSTANDARD</t>
  </si>
  <si>
    <t>Aktivnost 1012-05</t>
  </si>
  <si>
    <t xml:space="preserve">Aktivnost 1012-03 </t>
  </si>
  <si>
    <t>Aktivnost 1012-04</t>
  </si>
  <si>
    <t>Aktivnost 1012-07</t>
  </si>
  <si>
    <t>Aktivnost 1013-23</t>
  </si>
  <si>
    <t>Pomoćnici u nastavi - Škola puna mogućnosti 7</t>
  </si>
  <si>
    <t>Tekuće pomoći</t>
  </si>
  <si>
    <t>Financiranje iz sredstava EU</t>
  </si>
  <si>
    <t>Pomoći korisnici</t>
  </si>
  <si>
    <t>Rashodi za opremanje škla-IZVANSTANDARD</t>
  </si>
  <si>
    <t>Vlastiti i namjenski prihodi škola-rashodi za zaposlene</t>
  </si>
  <si>
    <t>51  Tekuće pomoći</t>
  </si>
  <si>
    <t>Rashodi za opremanje škola-IZVANSTANDARD</t>
  </si>
  <si>
    <t>Aktivnost 1012-08</t>
  </si>
  <si>
    <t>Rashodi za dodatna ulaganja na školama-VANSTANDARD</t>
  </si>
  <si>
    <t>Izvršenje 2024.</t>
  </si>
  <si>
    <t>Plan za 2026.</t>
  </si>
  <si>
    <t>Projekcija 
za 2028.</t>
  </si>
  <si>
    <t>Izvršenje 2024.*</t>
  </si>
  <si>
    <t>Projekcija proračuna
za 2028.</t>
  </si>
  <si>
    <t>Rebalans 1 2026</t>
  </si>
  <si>
    <t>Izvor financiranja 50</t>
  </si>
  <si>
    <t>Izvor financiranja 9250</t>
  </si>
  <si>
    <t>Izvor financiranja 56</t>
  </si>
  <si>
    <t>Rebalans 1 plana 2026</t>
  </si>
  <si>
    <t>50 Pomoći</t>
  </si>
  <si>
    <t>56  Financiranje iz sredstava EU</t>
  </si>
  <si>
    <t>9250 Pomoći - višak</t>
  </si>
  <si>
    <t>925601 Projekti - višak</t>
  </si>
  <si>
    <t>926103 Pomoći - višak</t>
  </si>
  <si>
    <t>Rebalans 1 Plana za 2026.</t>
  </si>
  <si>
    <t>Grad Zadar</t>
  </si>
  <si>
    <t>Izvor financiranja 925601</t>
  </si>
  <si>
    <t>Donacije-višak</t>
  </si>
  <si>
    <t xml:space="preserve">Pomoći-višak </t>
  </si>
  <si>
    <t>1. REBALANS FINANCIJSKOG PLANA OSNOVNE ŠKOLE KRUNE KRSTIĆA
ZA 2026. I PROJEKCIJA ZA 2027. I 2028. GODINU</t>
  </si>
  <si>
    <t>PRIJEDLOG 1. REBALANSA FINANCIJSKOG PLANA OSNOVNE ŠKOLE KRUNE KRSTIĆA
ZA 2026. I PROJEKCIJA ZA 2027. I 2028. GODINU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</si>
</sst>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0"/>
      <name val="Arial"/>
      <family val="2"/>
      <charset val="238"/>
    </font>
    <font>
      <sz val="12"/>
      <color indexed="8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i/>
      <sz val="9"/>
      <color indexed="8"/>
      <name val="Arial"/>
      <family val="2"/>
      <charset val="238"/>
    </font>
    <font>
      <sz val="9"/>
      <color theme="1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  <font>
      <i/>
      <sz val="10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i/>
      <sz val="10"/>
      <color theme="8" tint="-0.249977111117893"/>
      <name val="Arial"/>
      <family val="2"/>
      <charset val="238"/>
    </font>
    <font>
      <sz val="10"/>
      <color theme="8" tint="-0.249977111117893"/>
      <name val="Arial"/>
      <family val="2"/>
      <charset val="238"/>
    </font>
    <font>
      <sz val="10"/>
      <color theme="8" tint="-0.249977111117893"/>
      <name val="Calibri"/>
      <family val="2"/>
      <charset val="238"/>
      <scheme val="minor"/>
    </font>
    <font>
      <sz val="11"/>
      <color theme="8" tint="-0.249977111117893"/>
      <name val="Calibri"/>
      <family val="2"/>
      <charset val="238"/>
      <scheme val="minor"/>
    </font>
    <font>
      <i/>
      <sz val="10"/>
      <color theme="8" tint="-0.249977111117893"/>
      <name val="Calibri"/>
      <family val="2"/>
      <charset val="238"/>
      <scheme val="minor"/>
    </font>
    <font>
      <sz val="14"/>
      <name val="Arial"/>
      <family val="2"/>
      <charset val="238"/>
    </font>
    <font>
      <b/>
      <sz val="14"/>
      <name val="Arial"/>
      <family val="2"/>
      <charset val="238"/>
    </font>
    <font>
      <sz val="12"/>
      <name val="Calibri"/>
      <family val="2"/>
      <charset val="238"/>
      <scheme val="minor"/>
    </font>
    <font>
      <b/>
      <i/>
      <sz val="10"/>
      <name val="Arial"/>
      <family val="2"/>
      <charset val="238"/>
    </font>
    <font>
      <i/>
      <sz val="11"/>
      <color theme="1"/>
      <name val="Calibri"/>
      <family val="2"/>
      <charset val="238"/>
      <scheme val="minor"/>
    </font>
    <font>
      <i/>
      <u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2"/>
      <color rgb="FFFF0000"/>
      <name val="Arial"/>
      <family val="2"/>
      <charset val="238"/>
    </font>
    <font>
      <b/>
      <sz val="14"/>
      <color rgb="FFFF0000"/>
      <name val="Arial"/>
      <family val="2"/>
      <charset val="238"/>
    </font>
    <font>
      <sz val="14"/>
      <color rgb="FFFF0000"/>
      <name val="Arial"/>
      <family val="2"/>
      <charset val="238"/>
    </font>
    <font>
      <sz val="12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2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i/>
      <sz val="10"/>
      <color rgb="FFFF0000"/>
      <name val="Arial"/>
      <family val="2"/>
      <charset val="238"/>
    </font>
    <font>
      <sz val="12"/>
      <color rgb="FFFF0000"/>
      <name val="Arial"/>
      <family val="2"/>
      <charset val="238"/>
    </font>
    <font>
      <i/>
      <sz val="10"/>
      <name val="Arial"/>
      <family val="2"/>
    </font>
    <font>
      <i/>
      <sz val="10"/>
      <color rgb="FFFF0000"/>
      <name val="Arial"/>
      <family val="2"/>
    </font>
    <font>
      <b/>
      <i/>
      <sz val="10"/>
      <color rgb="FFFF0000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92D05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86">
    <xf numFmtId="0" fontId="0" fillId="0" borderId="0" xfId="0"/>
    <xf numFmtId="0" fontId="2" fillId="0" borderId="0" xfId="0" applyNumberFormat="1" applyFont="1" applyFill="1" applyBorder="1" applyAlignment="1" applyProtection="1">
      <alignment horizontal="left" wrapText="1"/>
    </xf>
    <xf numFmtId="0" fontId="4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0" fillId="2" borderId="3" xfId="0" applyNumberFormat="1" applyFont="1" applyFill="1" applyBorder="1" applyAlignment="1" applyProtection="1">
      <alignment horizontal="left" vertical="center" wrapText="1"/>
    </xf>
    <xf numFmtId="0" fontId="8" fillId="2" borderId="3" xfId="0" quotePrefix="1" applyFont="1" applyFill="1" applyBorder="1" applyAlignment="1">
      <alignment horizontal="left" vertical="center"/>
    </xf>
    <xf numFmtId="0" fontId="9" fillId="2" borderId="3" xfId="0" quotePrefix="1" applyFont="1" applyFill="1" applyBorder="1" applyAlignment="1">
      <alignment horizontal="left" vertical="center"/>
    </xf>
    <xf numFmtId="0" fontId="8" fillId="2" borderId="3" xfId="0" applyNumberFormat="1" applyFont="1" applyFill="1" applyBorder="1" applyAlignment="1" applyProtection="1">
      <alignment horizontal="left" vertical="center" wrapText="1"/>
    </xf>
    <xf numFmtId="0" fontId="9" fillId="2" borderId="3" xfId="0" quotePrefix="1" applyFont="1" applyFill="1" applyBorder="1" applyAlignment="1">
      <alignment horizontal="left" vertical="center" wrapText="1"/>
    </xf>
    <xf numFmtId="0" fontId="6" fillId="4" borderId="4" xfId="0" applyNumberFormat="1" applyFont="1" applyFill="1" applyBorder="1" applyAlignment="1" applyProtection="1">
      <alignment horizontal="center" vertical="center" wrapText="1"/>
    </xf>
    <xf numFmtId="0" fontId="6" fillId="4" borderId="3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 vertical="center" wrapText="1"/>
    </xf>
    <xf numFmtId="0" fontId="10" fillId="2" borderId="3" xfId="0" quotePrefix="1" applyFont="1" applyFill="1" applyBorder="1" applyAlignment="1">
      <alignment horizontal="left" vertical="center"/>
    </xf>
    <xf numFmtId="0" fontId="3" fillId="2" borderId="4" xfId="0" applyNumberFormat="1" applyFont="1" applyFill="1" applyBorder="1" applyAlignment="1" applyProtection="1">
      <alignment horizontal="left" vertical="center" wrapText="1"/>
    </xf>
    <xf numFmtId="0" fontId="6" fillId="0" borderId="1" xfId="0" quotePrefix="1" applyFont="1" applyBorder="1" applyAlignment="1">
      <alignment horizontal="left" wrapText="1"/>
    </xf>
    <xf numFmtId="0" fontId="6" fillId="0" borderId="2" xfId="0" quotePrefix="1" applyFont="1" applyBorder="1" applyAlignment="1">
      <alignment horizontal="left" wrapText="1"/>
    </xf>
    <xf numFmtId="0" fontId="6" fillId="0" borderId="2" xfId="0" quotePrefix="1" applyFont="1" applyBorder="1" applyAlignment="1">
      <alignment horizontal="center" wrapText="1"/>
    </xf>
    <xf numFmtId="0" fontId="6" fillId="0" borderId="2" xfId="0" quotePrefix="1" applyNumberFormat="1" applyFont="1" applyFill="1" applyBorder="1" applyAlignment="1" applyProtection="1">
      <alignment horizontal="left"/>
    </xf>
    <xf numFmtId="0" fontId="16" fillId="0" borderId="5" xfId="0" applyFont="1" applyBorder="1" applyAlignment="1">
      <alignment horizontal="right" vertical="center"/>
    </xf>
    <xf numFmtId="0" fontId="10" fillId="3" borderId="1" xfId="0" applyFont="1" applyFill="1" applyBorder="1" applyAlignment="1">
      <alignment horizontal="left" vertical="center"/>
    </xf>
    <xf numFmtId="0" fontId="3" fillId="2" borderId="4" xfId="0" applyNumberFormat="1" applyFont="1" applyFill="1" applyBorder="1" applyAlignment="1" applyProtection="1">
      <alignment horizontal="left" vertical="center" wrapText="1"/>
    </xf>
    <xf numFmtId="0" fontId="3" fillId="2" borderId="4" xfId="0" applyNumberFormat="1" applyFont="1" applyFill="1" applyBorder="1" applyAlignment="1" applyProtection="1">
      <alignment horizontal="left" vertical="center" wrapText="1"/>
    </xf>
    <xf numFmtId="0" fontId="10" fillId="5" borderId="3" xfId="0" applyNumberFormat="1" applyFont="1" applyFill="1" applyBorder="1" applyAlignment="1" applyProtection="1">
      <alignment horizontal="left" vertical="center" wrapText="1"/>
    </xf>
    <xf numFmtId="0" fontId="8" fillId="5" borderId="3" xfId="0" applyNumberFormat="1" applyFont="1" applyFill="1" applyBorder="1" applyAlignment="1" applyProtection="1">
      <alignment horizontal="left" vertical="center" wrapText="1"/>
    </xf>
    <xf numFmtId="0" fontId="8" fillId="5" borderId="3" xfId="0" quotePrefix="1" applyFont="1" applyFill="1" applyBorder="1" applyAlignment="1">
      <alignment horizontal="left" vertical="center"/>
    </xf>
    <xf numFmtId="0" fontId="9" fillId="5" borderId="3" xfId="0" quotePrefix="1" applyFont="1" applyFill="1" applyBorder="1" applyAlignment="1">
      <alignment horizontal="left" vertical="center"/>
    </xf>
    <xf numFmtId="0" fontId="8" fillId="5" borderId="3" xfId="0" quotePrefix="1" applyFont="1" applyFill="1" applyBorder="1" applyAlignment="1">
      <alignment horizontal="left" vertical="center" wrapText="1"/>
    </xf>
    <xf numFmtId="0" fontId="8" fillId="5" borderId="3" xfId="0" applyNumberFormat="1" applyFont="1" applyFill="1" applyBorder="1" applyAlignment="1" applyProtection="1">
      <alignment vertical="center" wrapText="1"/>
    </xf>
    <xf numFmtId="0" fontId="8" fillId="0" borderId="3" xfId="0" quotePrefix="1" applyFont="1" applyFill="1" applyBorder="1" applyAlignment="1">
      <alignment horizontal="left" vertical="center"/>
    </xf>
    <xf numFmtId="0" fontId="10" fillId="7" borderId="3" xfId="0" applyNumberFormat="1" applyFont="1" applyFill="1" applyBorder="1" applyAlignment="1" applyProtection="1">
      <alignment horizontal="left" vertical="center" wrapText="1"/>
    </xf>
    <xf numFmtId="0" fontId="10" fillId="7" borderId="3" xfId="0" applyFont="1" applyFill="1" applyBorder="1" applyAlignment="1">
      <alignment horizontal="left" vertical="center"/>
    </xf>
    <xf numFmtId="0" fontId="10" fillId="7" borderId="3" xfId="0" applyNumberFormat="1" applyFont="1" applyFill="1" applyBorder="1" applyAlignment="1" applyProtection="1">
      <alignment horizontal="left" vertical="center"/>
    </xf>
    <xf numFmtId="0" fontId="10" fillId="7" borderId="3" xfId="0" applyNumberFormat="1" applyFont="1" applyFill="1" applyBorder="1" applyAlignment="1" applyProtection="1">
      <alignment vertical="center" wrapText="1"/>
    </xf>
    <xf numFmtId="0" fontId="17" fillId="0" borderId="0" xfId="0" applyNumberFormat="1" applyFont="1" applyFill="1" applyBorder="1" applyAlignment="1" applyProtection="1">
      <alignment horizontal="right" vertical="center" wrapText="1"/>
    </xf>
    <xf numFmtId="0" fontId="10" fillId="8" borderId="3" xfId="0" applyNumberFormat="1" applyFont="1" applyFill="1" applyBorder="1" applyAlignment="1" applyProtection="1">
      <alignment horizontal="left" vertical="center" wrapText="1"/>
    </xf>
    <xf numFmtId="0" fontId="8" fillId="0" borderId="3" xfId="0" applyNumberFormat="1" applyFont="1" applyFill="1" applyBorder="1" applyAlignment="1" applyProtection="1">
      <alignment vertical="center" wrapText="1"/>
    </xf>
    <xf numFmtId="0" fontId="8" fillId="2" borderId="0" xfId="0" quotePrefix="1" applyFont="1" applyFill="1" applyBorder="1" applyAlignment="1">
      <alignment horizontal="left" vertical="center"/>
    </xf>
    <xf numFmtId="0" fontId="9" fillId="2" borderId="0" xfId="0" quotePrefix="1" applyFont="1" applyFill="1" applyBorder="1" applyAlignment="1">
      <alignment horizontal="left" vertical="center"/>
    </xf>
    <xf numFmtId="4" fontId="3" fillId="2" borderId="3" xfId="0" applyNumberFormat="1" applyFont="1" applyFill="1" applyBorder="1" applyAlignment="1">
      <alignment horizontal="right"/>
    </xf>
    <xf numFmtId="4" fontId="3" fillId="2" borderId="3" xfId="0" applyNumberFormat="1" applyFont="1" applyFill="1" applyBorder="1" applyAlignment="1" applyProtection="1">
      <alignment horizontal="right" wrapText="1"/>
    </xf>
    <xf numFmtId="0" fontId="9" fillId="2" borderId="3" xfId="0" quotePrefix="1" applyFont="1" applyFill="1" applyBorder="1" applyAlignment="1">
      <alignment horizontal="left" vertical="center" shrinkToFit="1"/>
    </xf>
    <xf numFmtId="4" fontId="3" fillId="0" borderId="0" xfId="0" applyNumberFormat="1" applyFont="1" applyFill="1" applyBorder="1" applyAlignment="1" applyProtection="1">
      <alignment horizontal="center" vertical="center" wrapText="1"/>
    </xf>
    <xf numFmtId="0" fontId="3" fillId="2" borderId="4" xfId="0" applyNumberFormat="1" applyFont="1" applyFill="1" applyBorder="1" applyAlignment="1" applyProtection="1">
      <alignment horizontal="left" vertical="center" wrapText="1"/>
    </xf>
    <xf numFmtId="0" fontId="6" fillId="6" borderId="4" xfId="0" applyNumberFormat="1" applyFont="1" applyFill="1" applyBorder="1" applyAlignment="1" applyProtection="1">
      <alignment horizontal="left" vertical="center" wrapText="1"/>
    </xf>
    <xf numFmtId="0" fontId="3" fillId="2" borderId="4" xfId="0" applyNumberFormat="1" applyFont="1" applyFill="1" applyBorder="1" applyAlignment="1" applyProtection="1">
      <alignment horizontal="left" vertical="center" wrapText="1"/>
    </xf>
    <xf numFmtId="0" fontId="3" fillId="2" borderId="1" xfId="0" applyNumberFormat="1" applyFont="1" applyFill="1" applyBorder="1" applyAlignment="1" applyProtection="1">
      <alignment horizontal="left" vertical="center" wrapText="1" indent="1"/>
    </xf>
    <xf numFmtId="0" fontId="3" fillId="2" borderId="2" xfId="0" applyNumberFormat="1" applyFont="1" applyFill="1" applyBorder="1" applyAlignment="1" applyProtection="1">
      <alignment horizontal="left" vertical="center" wrapText="1" indent="1"/>
    </xf>
    <xf numFmtId="0" fontId="3" fillId="2" borderId="4" xfId="0" applyNumberFormat="1" applyFont="1" applyFill="1" applyBorder="1" applyAlignment="1" applyProtection="1">
      <alignment horizontal="left" vertical="center" wrapText="1" indent="1"/>
    </xf>
    <xf numFmtId="0" fontId="6" fillId="6" borderId="4" xfId="0" applyNumberFormat="1" applyFont="1" applyFill="1" applyBorder="1" applyAlignment="1" applyProtection="1">
      <alignment horizontal="left" vertical="center" wrapText="1"/>
    </xf>
    <xf numFmtId="0" fontId="6" fillId="9" borderId="4" xfId="0" applyNumberFormat="1" applyFont="1" applyFill="1" applyBorder="1" applyAlignment="1" applyProtection="1">
      <alignment horizontal="left" vertical="center" wrapText="1"/>
    </xf>
    <xf numFmtId="0" fontId="8" fillId="0" borderId="3" xfId="0" quotePrefix="1" applyFont="1" applyFill="1" applyBorder="1" applyAlignment="1">
      <alignment horizontal="left" vertical="center" wrapText="1"/>
    </xf>
    <xf numFmtId="4" fontId="5" fillId="9" borderId="3" xfId="0" applyNumberFormat="1" applyFont="1" applyFill="1" applyBorder="1" applyAlignment="1">
      <alignment horizontal="right"/>
    </xf>
    <xf numFmtId="0" fontId="18" fillId="2" borderId="4" xfId="0" applyNumberFormat="1" applyFont="1" applyFill="1" applyBorder="1" applyAlignment="1" applyProtection="1">
      <alignment horizontal="left" vertical="center" wrapText="1"/>
    </xf>
    <xf numFmtId="0" fontId="19" fillId="2" borderId="4" xfId="0" applyNumberFormat="1" applyFont="1" applyFill="1" applyBorder="1" applyAlignment="1" applyProtection="1">
      <alignment horizontal="left" vertical="center" wrapText="1"/>
    </xf>
    <xf numFmtId="0" fontId="21" fillId="0" borderId="0" xfId="0" applyFont="1"/>
    <xf numFmtId="0" fontId="22" fillId="0" borderId="0" xfId="0" applyFont="1"/>
    <xf numFmtId="0" fontId="23" fillId="0" borderId="0" xfId="0" applyFont="1"/>
    <xf numFmtId="0" fontId="20" fillId="2" borderId="4" xfId="0" applyNumberFormat="1" applyFont="1" applyFill="1" applyBorder="1" applyAlignment="1" applyProtection="1">
      <alignment horizontal="left" vertical="center" wrapText="1"/>
    </xf>
    <xf numFmtId="0" fontId="6" fillId="6" borderId="4" xfId="0" applyNumberFormat="1" applyFont="1" applyFill="1" applyBorder="1" applyAlignment="1" applyProtection="1">
      <alignment horizontal="left" vertical="center" wrapText="1"/>
    </xf>
    <xf numFmtId="0" fontId="6" fillId="9" borderId="4" xfId="0" applyNumberFormat="1" applyFont="1" applyFill="1" applyBorder="1" applyAlignment="1" applyProtection="1">
      <alignment horizontal="left" vertical="center" wrapText="1"/>
    </xf>
    <xf numFmtId="0" fontId="6" fillId="4" borderId="1" xfId="0" applyNumberFormat="1" applyFont="1" applyFill="1" applyBorder="1" applyAlignment="1" applyProtection="1">
      <alignment horizontal="center" vertical="center" wrapText="1"/>
    </xf>
    <xf numFmtId="0" fontId="13" fillId="4" borderId="2" xfId="0" applyFont="1" applyFill="1" applyBorder="1" applyAlignment="1">
      <alignment horizontal="center" vertical="center" wrapText="1"/>
    </xf>
    <xf numFmtId="0" fontId="13" fillId="4" borderId="4" xfId="0" applyFont="1" applyFill="1" applyBorder="1" applyAlignment="1">
      <alignment horizontal="center" vertical="center" wrapText="1"/>
    </xf>
    <xf numFmtId="0" fontId="8" fillId="3" borderId="2" xfId="0" applyNumberFormat="1" applyFont="1" applyFill="1" applyBorder="1" applyAlignment="1" applyProtection="1">
      <alignment vertical="center"/>
    </xf>
    <xf numFmtId="0" fontId="10" fillId="0" borderId="2" xfId="0" quotePrefix="1" applyNumberFormat="1" applyFont="1" applyFill="1" applyBorder="1" applyAlignment="1" applyProtection="1">
      <alignment horizontal="left"/>
    </xf>
    <xf numFmtId="0" fontId="10" fillId="0" borderId="2" xfId="0" quotePrefix="1" applyFont="1" applyBorder="1" applyAlignment="1">
      <alignment horizontal="center" wrapText="1"/>
    </xf>
    <xf numFmtId="0" fontId="10" fillId="0" borderId="2" xfId="0" quotePrefix="1" applyFont="1" applyBorder="1" applyAlignment="1">
      <alignment horizontal="left" wrapText="1"/>
    </xf>
    <xf numFmtId="0" fontId="10" fillId="0" borderId="1" xfId="0" quotePrefix="1" applyFont="1" applyBorder="1" applyAlignment="1">
      <alignment horizontal="left" wrapText="1"/>
    </xf>
    <xf numFmtId="0" fontId="8" fillId="0" borderId="0" xfId="0" applyNumberFormat="1" applyFont="1" applyFill="1" applyBorder="1" applyAlignment="1" applyProtection="1"/>
    <xf numFmtId="0" fontId="24" fillId="0" borderId="0" xfId="0" applyNumberFormat="1" applyFont="1" applyFill="1" applyBorder="1" applyAlignment="1" applyProtection="1">
      <alignment horizontal="center" vertical="center" wrapText="1"/>
    </xf>
    <xf numFmtId="0" fontId="25" fillId="0" borderId="0" xfId="0" quotePrefix="1" applyNumberFormat="1" applyFont="1" applyFill="1" applyBorder="1" applyAlignment="1" applyProtection="1">
      <alignment horizontal="center" vertical="center" wrapText="1"/>
    </xf>
    <xf numFmtId="0" fontId="26" fillId="0" borderId="0" xfId="0" applyFont="1" applyAlignment="1">
      <alignment wrapText="1"/>
    </xf>
    <xf numFmtId="0" fontId="7" fillId="0" borderId="0" xfId="0" applyNumberFormat="1" applyFont="1" applyFill="1" applyBorder="1" applyAlignment="1" applyProtection="1">
      <alignment horizontal="center" vertical="center" wrapText="1"/>
    </xf>
    <xf numFmtId="0" fontId="6" fillId="0" borderId="3" xfId="0" applyNumberFormat="1" applyFont="1" applyFill="1" applyBorder="1" applyAlignment="1" applyProtection="1">
      <alignment horizontal="center" vertical="center" wrapText="1"/>
    </xf>
    <xf numFmtId="0" fontId="6" fillId="0" borderId="4" xfId="0" applyNumberFormat="1" applyFont="1" applyFill="1" applyBorder="1" applyAlignment="1" applyProtection="1">
      <alignment horizontal="center" vertical="center" wrapText="1"/>
    </xf>
    <xf numFmtId="0" fontId="6" fillId="0" borderId="4" xfId="0" applyNumberFormat="1" applyFont="1" applyFill="1" applyBorder="1" applyAlignment="1" applyProtection="1">
      <alignment horizontal="left" vertical="center" wrapText="1"/>
    </xf>
    <xf numFmtId="0" fontId="10" fillId="2" borderId="3" xfId="0" applyFont="1" applyFill="1" applyBorder="1" applyAlignment="1">
      <alignment horizontal="left" vertical="center"/>
    </xf>
    <xf numFmtId="0" fontId="10" fillId="2" borderId="3" xfId="0" applyNumberFormat="1" applyFont="1" applyFill="1" applyBorder="1" applyAlignment="1" applyProtection="1">
      <alignment horizontal="left" vertical="center"/>
    </xf>
    <xf numFmtId="0" fontId="10" fillId="2" borderId="3" xfId="0" applyNumberFormat="1" applyFont="1" applyFill="1" applyBorder="1" applyAlignment="1" applyProtection="1">
      <alignment vertical="center" wrapText="1"/>
    </xf>
    <xf numFmtId="0" fontId="3" fillId="2" borderId="4" xfId="0" applyNumberFormat="1" applyFont="1" applyFill="1" applyBorder="1" applyAlignment="1" applyProtection="1">
      <alignment horizontal="left" vertical="center" wrapText="1"/>
    </xf>
    <xf numFmtId="0" fontId="19" fillId="2" borderId="4" xfId="0" applyNumberFormat="1" applyFont="1" applyFill="1" applyBorder="1" applyAlignment="1" applyProtection="1">
      <alignment horizontal="left" vertical="center" wrapText="1"/>
    </xf>
    <xf numFmtId="4" fontId="6" fillId="0" borderId="3" xfId="0" applyNumberFormat="1" applyFont="1" applyFill="1" applyBorder="1" applyAlignment="1">
      <alignment horizontal="right"/>
    </xf>
    <xf numFmtId="4" fontId="6" fillId="3" borderId="3" xfId="0" applyNumberFormat="1" applyFont="1" applyFill="1" applyBorder="1" applyAlignment="1">
      <alignment horizontal="right"/>
    </xf>
    <xf numFmtId="4" fontId="6" fillId="0" borderId="3" xfId="0" applyNumberFormat="1" applyFont="1" applyBorder="1" applyAlignment="1">
      <alignment horizontal="right"/>
    </xf>
    <xf numFmtId="4" fontId="10" fillId="4" borderId="1" xfId="0" quotePrefix="1" applyNumberFormat="1" applyFont="1" applyFill="1" applyBorder="1" applyAlignment="1">
      <alignment horizontal="right"/>
    </xf>
    <xf numFmtId="4" fontId="10" fillId="4" borderId="3" xfId="0" applyNumberFormat="1" applyFont="1" applyFill="1" applyBorder="1" applyAlignment="1" applyProtection="1">
      <alignment horizontal="right" wrapText="1"/>
    </xf>
    <xf numFmtId="4" fontId="6" fillId="3" borderId="1" xfId="0" quotePrefix="1" applyNumberFormat="1" applyFont="1" applyFill="1" applyBorder="1" applyAlignment="1">
      <alignment horizontal="right"/>
    </xf>
    <xf numFmtId="4" fontId="6" fillId="3" borderId="3" xfId="0" quotePrefix="1" applyNumberFormat="1" applyFont="1" applyFill="1" applyBorder="1" applyAlignment="1">
      <alignment horizontal="right"/>
    </xf>
    <xf numFmtId="0" fontId="28" fillId="0" borderId="0" xfId="0" applyFont="1"/>
    <xf numFmtId="0" fontId="27" fillId="0" borderId="3" xfId="0" applyNumberFormat="1" applyFont="1" applyFill="1" applyBorder="1" applyAlignment="1" applyProtection="1">
      <alignment horizontal="left" vertical="center" wrapText="1"/>
    </xf>
    <xf numFmtId="0" fontId="9" fillId="0" borderId="3" xfId="0" applyNumberFormat="1" applyFont="1" applyFill="1" applyBorder="1" applyAlignment="1" applyProtection="1">
      <alignment horizontal="left" vertical="center" wrapText="1"/>
    </xf>
    <xf numFmtId="0" fontId="29" fillId="0" borderId="3" xfId="0" applyNumberFormat="1" applyFont="1" applyFill="1" applyBorder="1" applyAlignment="1" applyProtection="1">
      <alignment horizontal="left" vertical="center" wrapText="1"/>
    </xf>
    <xf numFmtId="0" fontId="1" fillId="0" borderId="0" xfId="0" applyFont="1" applyFill="1"/>
    <xf numFmtId="0" fontId="1" fillId="0" borderId="0" xfId="0" applyFont="1"/>
    <xf numFmtId="0" fontId="3" fillId="2" borderId="4" xfId="0" applyNumberFormat="1" applyFont="1" applyFill="1" applyBorder="1" applyAlignment="1" applyProtection="1">
      <alignment horizontal="left" vertical="center" wrapText="1"/>
    </xf>
    <xf numFmtId="4" fontId="31" fillId="3" borderId="3" xfId="0" applyNumberFormat="1" applyFont="1" applyFill="1" applyBorder="1" applyAlignment="1">
      <alignment horizontal="right"/>
    </xf>
    <xf numFmtId="0" fontId="31" fillId="2" borderId="3" xfId="0" applyNumberFormat="1" applyFont="1" applyFill="1" applyBorder="1" applyAlignment="1" applyProtection="1">
      <alignment horizontal="center" vertical="center" wrapText="1"/>
    </xf>
    <xf numFmtId="4" fontId="31" fillId="4" borderId="1" xfId="0" quotePrefix="1" applyNumberFormat="1" applyFont="1" applyFill="1" applyBorder="1" applyAlignment="1">
      <alignment horizontal="right"/>
    </xf>
    <xf numFmtId="4" fontId="31" fillId="3" borderId="1" xfId="0" quotePrefix="1" applyNumberFormat="1" applyFont="1" applyFill="1" applyBorder="1" applyAlignment="1">
      <alignment horizontal="right"/>
    </xf>
    <xf numFmtId="0" fontId="33" fillId="0" borderId="0" xfId="0" quotePrefix="1" applyNumberFormat="1" applyFont="1" applyFill="1" applyBorder="1" applyAlignment="1" applyProtection="1">
      <alignment horizontal="center" vertical="center" wrapText="1"/>
    </xf>
    <xf numFmtId="0" fontId="34" fillId="0" borderId="0" xfId="0" applyNumberFormat="1" applyFont="1" applyFill="1" applyBorder="1" applyAlignment="1" applyProtection="1">
      <alignment horizontal="center" vertical="center" wrapText="1"/>
    </xf>
    <xf numFmtId="0" fontId="30" fillId="0" borderId="0" xfId="0" applyNumberFormat="1" applyFont="1" applyFill="1" applyBorder="1" applyAlignment="1" applyProtection="1"/>
    <xf numFmtId="0" fontId="32" fillId="0" borderId="0" xfId="0" applyNumberFormat="1" applyFont="1" applyFill="1" applyBorder="1" applyAlignment="1" applyProtection="1">
      <alignment horizontal="center" vertical="center" wrapText="1"/>
    </xf>
    <xf numFmtId="0" fontId="35" fillId="0" borderId="0" xfId="0" applyFont="1" applyAlignment="1">
      <alignment wrapText="1"/>
    </xf>
    <xf numFmtId="0" fontId="31" fillId="0" borderId="1" xfId="0" quotePrefix="1" applyFont="1" applyBorder="1" applyAlignment="1">
      <alignment horizontal="left" wrapText="1"/>
    </xf>
    <xf numFmtId="0" fontId="31" fillId="0" borderId="2" xfId="0" quotePrefix="1" applyFont="1" applyBorder="1" applyAlignment="1">
      <alignment horizontal="left" wrapText="1"/>
    </xf>
    <xf numFmtId="0" fontId="31" fillId="0" borderId="2" xfId="0" quotePrefix="1" applyFont="1" applyBorder="1" applyAlignment="1">
      <alignment horizontal="center" wrapText="1"/>
    </xf>
    <xf numFmtId="0" fontId="31" fillId="0" borderId="2" xfId="0" quotePrefix="1" applyNumberFormat="1" applyFont="1" applyFill="1" applyBorder="1" applyAlignment="1" applyProtection="1">
      <alignment horizontal="left"/>
    </xf>
    <xf numFmtId="4" fontId="10" fillId="3" borderId="3" xfId="0" applyNumberFormat="1" applyFont="1" applyFill="1" applyBorder="1" applyAlignment="1">
      <alignment horizontal="right"/>
    </xf>
    <xf numFmtId="4" fontId="10" fillId="0" borderId="3" xfId="0" applyNumberFormat="1" applyFont="1" applyFill="1" applyBorder="1" applyAlignment="1">
      <alignment horizontal="right"/>
    </xf>
    <xf numFmtId="4" fontId="10" fillId="0" borderId="3" xfId="0" applyNumberFormat="1" applyFont="1" applyBorder="1" applyAlignment="1">
      <alignment horizontal="right"/>
    </xf>
    <xf numFmtId="4" fontId="8" fillId="0" borderId="0" xfId="0" applyNumberFormat="1" applyFont="1" applyFill="1" applyBorder="1" applyAlignment="1" applyProtection="1">
      <alignment horizontal="center" vertical="center" wrapText="1"/>
    </xf>
    <xf numFmtId="4" fontId="8" fillId="8" borderId="3" xfId="0" applyNumberFormat="1" applyFont="1" applyFill="1" applyBorder="1" applyAlignment="1">
      <alignment horizontal="right"/>
    </xf>
    <xf numFmtId="4" fontId="8" fillId="5" borderId="3" xfId="0" applyNumberFormat="1" applyFont="1" applyFill="1" applyBorder="1" applyAlignment="1">
      <alignment horizontal="right"/>
    </xf>
    <xf numFmtId="4" fontId="8" fillId="2" borderId="3" xfId="0" applyNumberFormat="1" applyFont="1" applyFill="1" applyBorder="1" applyAlignment="1">
      <alignment horizontal="right"/>
    </xf>
    <xf numFmtId="4" fontId="8" fillId="2" borderId="0" xfId="0" applyNumberFormat="1" applyFont="1" applyFill="1" applyBorder="1" applyAlignment="1">
      <alignment horizontal="right"/>
    </xf>
    <xf numFmtId="0" fontId="36" fillId="0" borderId="0" xfId="0" applyFont="1"/>
    <xf numFmtId="3" fontId="8" fillId="2" borderId="0" xfId="0" applyNumberFormat="1" applyFont="1" applyFill="1" applyBorder="1" applyAlignment="1">
      <alignment horizontal="right"/>
    </xf>
    <xf numFmtId="0" fontId="9" fillId="0" borderId="0" xfId="0" applyNumberFormat="1" applyFont="1" applyFill="1" applyBorder="1" applyAlignment="1" applyProtection="1">
      <alignment horizontal="right" vertical="center" wrapText="1"/>
    </xf>
    <xf numFmtId="0" fontId="10" fillId="4" borderId="3" xfId="0" applyNumberFormat="1" applyFont="1" applyFill="1" applyBorder="1" applyAlignment="1" applyProtection="1">
      <alignment horizontal="center" vertical="center" wrapText="1"/>
    </xf>
    <xf numFmtId="0" fontId="10" fillId="4" borderId="4" xfId="0" applyNumberFormat="1" applyFont="1" applyFill="1" applyBorder="1" applyAlignment="1" applyProtection="1">
      <alignment horizontal="center" vertical="center" wrapText="1"/>
    </xf>
    <xf numFmtId="3" fontId="8" fillId="7" borderId="3" xfId="0" applyNumberFormat="1" applyFont="1" applyFill="1" applyBorder="1" applyAlignment="1">
      <alignment horizontal="right"/>
    </xf>
    <xf numFmtId="3" fontId="8" fillId="2" borderId="3" xfId="0" applyNumberFormat="1" applyFont="1" applyFill="1" applyBorder="1" applyAlignment="1">
      <alignment horizontal="right"/>
    </xf>
    <xf numFmtId="0" fontId="25" fillId="0" borderId="0" xfId="0" applyNumberFormat="1" applyFont="1" applyFill="1" applyBorder="1" applyAlignment="1" applyProtection="1">
      <alignment horizontal="center" vertical="center" wrapText="1"/>
    </xf>
    <xf numFmtId="4" fontId="10" fillId="7" borderId="3" xfId="0" applyNumberFormat="1" applyFont="1" applyFill="1" applyBorder="1" applyAlignment="1">
      <alignment horizontal="right"/>
    </xf>
    <xf numFmtId="4" fontId="8" fillId="0" borderId="3" xfId="0" applyNumberFormat="1" applyFont="1" applyFill="1" applyBorder="1" applyAlignment="1">
      <alignment horizontal="right"/>
    </xf>
    <xf numFmtId="4" fontId="8" fillId="2" borderId="3" xfId="0" applyNumberFormat="1" applyFont="1" applyFill="1" applyBorder="1" applyAlignment="1" applyProtection="1">
      <alignment horizontal="right" wrapText="1"/>
    </xf>
    <xf numFmtId="4" fontId="10" fillId="0" borderId="3" xfId="0" applyNumberFormat="1" applyFont="1" applyFill="1" applyBorder="1" applyAlignment="1" applyProtection="1">
      <alignment horizontal="center" vertical="center" wrapText="1"/>
    </xf>
    <xf numFmtId="4" fontId="10" fillId="2" borderId="3" xfId="0" applyNumberFormat="1" applyFont="1" applyFill="1" applyBorder="1" applyAlignment="1">
      <alignment horizontal="right"/>
    </xf>
    <xf numFmtId="4" fontId="9" fillId="0" borderId="3" xfId="0" applyNumberFormat="1" applyFont="1" applyFill="1" applyBorder="1" applyAlignment="1">
      <alignment horizontal="right"/>
    </xf>
    <xf numFmtId="4" fontId="10" fillId="8" borderId="3" xfId="0" applyNumberFormat="1" applyFont="1" applyFill="1" applyBorder="1" applyAlignment="1">
      <alignment horizontal="right"/>
    </xf>
    <xf numFmtId="4" fontId="7" fillId="6" borderId="3" xfId="0" applyNumberFormat="1" applyFont="1" applyFill="1" applyBorder="1" applyAlignment="1">
      <alignment horizontal="right"/>
    </xf>
    <xf numFmtId="4" fontId="9" fillId="2" borderId="3" xfId="0" applyNumberFormat="1" applyFont="1" applyFill="1" applyBorder="1" applyAlignment="1">
      <alignment horizontal="right"/>
    </xf>
    <xf numFmtId="4" fontId="37" fillId="2" borderId="3" xfId="0" applyNumberFormat="1" applyFont="1" applyFill="1" applyBorder="1" applyAlignment="1">
      <alignment horizontal="right"/>
    </xf>
    <xf numFmtId="4" fontId="37" fillId="2" borderId="3" xfId="0" applyNumberFormat="1" applyFont="1" applyFill="1" applyBorder="1" applyAlignment="1" applyProtection="1">
      <alignment horizontal="right" wrapText="1"/>
    </xf>
    <xf numFmtId="4" fontId="7" fillId="9" borderId="3" xfId="0" applyNumberFormat="1" applyFont="1" applyFill="1" applyBorder="1" applyAlignment="1">
      <alignment horizontal="right"/>
    </xf>
    <xf numFmtId="4" fontId="37" fillId="0" borderId="3" xfId="0" applyNumberFormat="1" applyFont="1" applyFill="1" applyBorder="1" applyAlignment="1">
      <alignment horizontal="right"/>
    </xf>
    <xf numFmtId="0" fontId="3" fillId="2" borderId="1" xfId="0" applyNumberFormat="1" applyFont="1" applyFill="1" applyBorder="1" applyAlignment="1" applyProtection="1">
      <alignment horizontal="left" vertical="center" wrapText="1" indent="1"/>
    </xf>
    <xf numFmtId="0" fontId="3" fillId="2" borderId="2" xfId="0" applyNumberFormat="1" applyFont="1" applyFill="1" applyBorder="1" applyAlignment="1" applyProtection="1">
      <alignment horizontal="left" vertical="center" wrapText="1" indent="1"/>
    </xf>
    <xf numFmtId="0" fontId="3" fillId="2" borderId="4" xfId="0" applyNumberFormat="1" applyFont="1" applyFill="1" applyBorder="1" applyAlignment="1" applyProtection="1">
      <alignment horizontal="left" vertical="center" wrapText="1" indent="1"/>
    </xf>
    <xf numFmtId="4" fontId="8" fillId="2" borderId="3" xfId="0" quotePrefix="1" applyNumberFormat="1" applyFont="1" applyFill="1" applyBorder="1" applyAlignment="1">
      <alignment horizontal="right" vertical="center"/>
    </xf>
    <xf numFmtId="4" fontId="8" fillId="5" borderId="3" xfId="0" applyNumberFormat="1" applyFont="1" applyFill="1" applyBorder="1" applyAlignment="1" applyProtection="1">
      <alignment horizontal="right" vertical="center" wrapText="1"/>
    </xf>
    <xf numFmtId="0" fontId="8" fillId="2" borderId="3" xfId="0" quotePrefix="1" applyFont="1" applyFill="1" applyBorder="1" applyAlignment="1">
      <alignment horizontal="right" vertical="center"/>
    </xf>
    <xf numFmtId="0" fontId="8" fillId="5" borderId="3" xfId="0" quotePrefix="1" applyFont="1" applyFill="1" applyBorder="1" applyAlignment="1">
      <alignment horizontal="right" vertical="center"/>
    </xf>
    <xf numFmtId="4" fontId="8" fillId="5" borderId="3" xfId="0" quotePrefix="1" applyNumberFormat="1" applyFont="1" applyFill="1" applyBorder="1" applyAlignment="1">
      <alignment horizontal="right" vertical="center" wrapText="1"/>
    </xf>
    <xf numFmtId="4" fontId="10" fillId="8" borderId="3" xfId="0" applyNumberFormat="1" applyFont="1" applyFill="1" applyBorder="1" applyAlignment="1" applyProtection="1">
      <alignment horizontal="right" vertical="center" wrapText="1"/>
    </xf>
    <xf numFmtId="0" fontId="38" fillId="4" borderId="4" xfId="0" applyNumberFormat="1" applyFont="1" applyFill="1" applyBorder="1" applyAlignment="1" applyProtection="1">
      <alignment horizontal="center" vertical="center" wrapText="1"/>
    </xf>
    <xf numFmtId="4" fontId="9" fillId="5" borderId="3" xfId="0" applyNumberFormat="1" applyFont="1" applyFill="1" applyBorder="1" applyAlignment="1" applyProtection="1">
      <alignment horizontal="right" vertical="center" wrapText="1"/>
    </xf>
    <xf numFmtId="4" fontId="9" fillId="5" borderId="3" xfId="0" quotePrefix="1" applyNumberFormat="1" applyFont="1" applyFill="1" applyBorder="1" applyAlignment="1">
      <alignment horizontal="right" vertical="center"/>
    </xf>
    <xf numFmtId="4" fontId="9" fillId="5" borderId="3" xfId="0" quotePrefix="1" applyNumberFormat="1" applyFont="1" applyFill="1" applyBorder="1" applyAlignment="1">
      <alignment horizontal="right" vertical="center" wrapText="1"/>
    </xf>
    <xf numFmtId="4" fontId="10" fillId="7" borderId="3" xfId="0" applyNumberFormat="1" applyFont="1" applyFill="1" applyBorder="1" applyAlignment="1" applyProtection="1">
      <alignment horizontal="right" vertical="center" wrapText="1"/>
    </xf>
    <xf numFmtId="4" fontId="8" fillId="5" borderId="3" xfId="0" applyNumberFormat="1" applyFont="1" applyFill="1" applyBorder="1" applyAlignment="1" applyProtection="1">
      <alignment vertical="center" wrapText="1"/>
    </xf>
    <xf numFmtId="4" fontId="10" fillId="5" borderId="3" xfId="0" applyNumberFormat="1" applyFont="1" applyFill="1" applyBorder="1" applyAlignment="1" applyProtection="1">
      <alignment vertical="center" wrapText="1"/>
    </xf>
    <xf numFmtId="4" fontId="10" fillId="7" borderId="3" xfId="0" applyNumberFormat="1" applyFont="1" applyFill="1" applyBorder="1" applyAlignment="1" applyProtection="1">
      <alignment vertical="center" wrapText="1"/>
    </xf>
    <xf numFmtId="4" fontId="8" fillId="2" borderId="3" xfId="0" quotePrefix="1" applyNumberFormat="1" applyFont="1" applyFill="1" applyBorder="1" applyAlignment="1">
      <alignment horizontal="right" vertical="center" wrapText="1"/>
    </xf>
    <xf numFmtId="4" fontId="8" fillId="2" borderId="3" xfId="0" applyNumberFormat="1" applyFont="1" applyFill="1" applyBorder="1" applyAlignment="1" applyProtection="1">
      <alignment horizontal="right" vertical="center" wrapText="1"/>
    </xf>
    <xf numFmtId="4" fontId="10" fillId="2" borderId="3" xfId="0" applyNumberFormat="1" applyFont="1" applyFill="1" applyBorder="1" applyAlignment="1" applyProtection="1">
      <alignment horizontal="right" vertical="center" wrapText="1"/>
    </xf>
    <xf numFmtId="4" fontId="3" fillId="2" borderId="4" xfId="0" applyNumberFormat="1" applyFont="1" applyFill="1" applyBorder="1" applyAlignment="1" applyProtection="1">
      <alignment horizontal="right" vertical="center" wrapText="1"/>
    </xf>
    <xf numFmtId="4" fontId="19" fillId="2" borderId="4" xfId="0" applyNumberFormat="1" applyFont="1" applyFill="1" applyBorder="1" applyAlignment="1" applyProtection="1">
      <alignment horizontal="right" vertical="center" wrapText="1"/>
    </xf>
    <xf numFmtId="4" fontId="6" fillId="6" borderId="4" xfId="0" applyNumberFormat="1" applyFont="1" applyFill="1" applyBorder="1" applyAlignment="1" applyProtection="1">
      <alignment horizontal="right" vertical="center" wrapText="1"/>
    </xf>
    <xf numFmtId="4" fontId="3" fillId="2" borderId="4" xfId="0" applyNumberFormat="1" applyFont="1" applyFill="1" applyBorder="1" applyAlignment="1" applyProtection="1">
      <alignment vertical="center" wrapText="1"/>
    </xf>
    <xf numFmtId="4" fontId="5" fillId="9" borderId="4" xfId="0" applyNumberFormat="1" applyFont="1" applyFill="1" applyBorder="1" applyAlignment="1" applyProtection="1">
      <alignment horizontal="right" vertical="center" wrapText="1"/>
    </xf>
    <xf numFmtId="0" fontId="8" fillId="0" borderId="4" xfId="0" quotePrefix="1" applyFont="1" applyFill="1" applyBorder="1" applyAlignment="1">
      <alignment horizontal="left" vertical="center" wrapText="1"/>
    </xf>
    <xf numFmtId="4" fontId="3" fillId="6" borderId="4" xfId="0" applyNumberFormat="1" applyFont="1" applyFill="1" applyBorder="1" applyAlignment="1" applyProtection="1">
      <alignment horizontal="right" vertical="center" wrapText="1"/>
    </xf>
    <xf numFmtId="0" fontId="19" fillId="2" borderId="4" xfId="0" applyNumberFormat="1" applyFont="1" applyFill="1" applyBorder="1" applyAlignment="1" applyProtection="1">
      <alignment horizontal="left" vertical="center" wrapText="1"/>
    </xf>
    <xf numFmtId="0" fontId="3" fillId="2" borderId="4" xfId="0" applyNumberFormat="1" applyFont="1" applyFill="1" applyBorder="1" applyAlignment="1" applyProtection="1">
      <alignment horizontal="left" vertical="center" wrapText="1"/>
    </xf>
    <xf numFmtId="0" fontId="6" fillId="6" borderId="4" xfId="0" applyNumberFormat="1" applyFont="1" applyFill="1" applyBorder="1" applyAlignment="1" applyProtection="1">
      <alignment horizontal="left" vertical="center" wrapText="1"/>
    </xf>
    <xf numFmtId="0" fontId="31" fillId="4" borderId="3" xfId="0" applyNumberFormat="1" applyFont="1" applyFill="1" applyBorder="1" applyAlignment="1" applyProtection="1">
      <alignment horizontal="center" vertical="center" wrapText="1"/>
    </xf>
    <xf numFmtId="4" fontId="27" fillId="2" borderId="3" xfId="0" applyNumberFormat="1" applyFont="1" applyFill="1" applyBorder="1" applyAlignment="1">
      <alignment horizontal="right"/>
    </xf>
    <xf numFmtId="4" fontId="9" fillId="6" borderId="3" xfId="0" applyNumberFormat="1" applyFont="1" applyFill="1" applyBorder="1" applyAlignment="1">
      <alignment horizontal="right"/>
    </xf>
    <xf numFmtId="4" fontId="27" fillId="4" borderId="3" xfId="0" applyNumberFormat="1" applyFont="1" applyFill="1" applyBorder="1" applyAlignment="1" applyProtection="1">
      <alignment horizontal="center" vertical="center" wrapText="1"/>
    </xf>
    <xf numFmtId="4" fontId="5" fillId="9" borderId="4" xfId="0" applyNumberFormat="1" applyFont="1" applyFill="1" applyBorder="1" applyAlignment="1" applyProtection="1">
      <alignment horizontal="right" wrapText="1"/>
    </xf>
    <xf numFmtId="4" fontId="8" fillId="5" borderId="3" xfId="0" applyNumberFormat="1" applyFont="1" applyFill="1" applyBorder="1" applyAlignment="1" applyProtection="1">
      <alignment horizontal="right" wrapText="1"/>
    </xf>
    <xf numFmtId="4" fontId="3" fillId="2" borderId="4" xfId="0" applyNumberFormat="1" applyFont="1" applyFill="1" applyBorder="1" applyAlignment="1">
      <alignment horizontal="right"/>
    </xf>
    <xf numFmtId="4" fontId="6" fillId="0" borderId="4" xfId="0" applyNumberFormat="1" applyFont="1" applyFill="1" applyBorder="1" applyAlignment="1" applyProtection="1">
      <alignment horizontal="center" vertical="center" wrapText="1"/>
    </xf>
    <xf numFmtId="4" fontId="9" fillId="0" borderId="3" xfId="0" applyNumberFormat="1" applyFont="1" applyFill="1" applyBorder="1" applyAlignment="1" applyProtection="1">
      <alignment horizontal="right" wrapText="1"/>
    </xf>
    <xf numFmtId="4" fontId="6" fillId="2" borderId="4" xfId="0" applyNumberFormat="1" applyFont="1" applyFill="1" applyBorder="1" applyAlignment="1">
      <alignment horizontal="right"/>
    </xf>
    <xf numFmtId="4" fontId="39" fillId="0" borderId="3" xfId="0" applyNumberFormat="1" applyFont="1" applyBorder="1"/>
    <xf numFmtId="4" fontId="10" fillId="8" borderId="3" xfId="0" applyNumberFormat="1" applyFont="1" applyFill="1" applyBorder="1" applyAlignment="1" applyProtection="1">
      <alignment horizontal="right" wrapText="1"/>
    </xf>
    <xf numFmtId="4" fontId="8" fillId="0" borderId="3" xfId="0" applyNumberFormat="1" applyFont="1" applyFill="1" applyBorder="1" applyAlignment="1" applyProtection="1">
      <alignment horizontal="right" vertical="center" wrapText="1"/>
    </xf>
    <xf numFmtId="0" fontId="6" fillId="6" borderId="4" xfId="0" applyNumberFormat="1" applyFont="1" applyFill="1" applyBorder="1" applyAlignment="1" applyProtection="1">
      <alignment horizontal="left" vertical="center" wrapText="1"/>
    </xf>
    <xf numFmtId="4" fontId="32" fillId="6" borderId="3" xfId="0" applyNumberFormat="1" applyFont="1" applyFill="1" applyBorder="1" applyAlignment="1">
      <alignment horizontal="right"/>
    </xf>
    <xf numFmtId="4" fontId="40" fillId="2" borderId="3" xfId="0" applyNumberFormat="1" applyFont="1" applyFill="1" applyBorder="1" applyAlignment="1">
      <alignment horizontal="right"/>
    </xf>
    <xf numFmtId="4" fontId="41" fillId="2" borderId="3" xfId="0" applyNumberFormat="1" applyFont="1" applyFill="1" applyBorder="1" applyAlignment="1">
      <alignment horizontal="right"/>
    </xf>
    <xf numFmtId="4" fontId="30" fillId="2" borderId="3" xfId="0" applyNumberFormat="1" applyFont="1" applyFill="1" applyBorder="1" applyAlignment="1">
      <alignment horizontal="right"/>
    </xf>
    <xf numFmtId="4" fontId="32" fillId="9" borderId="3" xfId="0" applyNumberFormat="1" applyFont="1" applyFill="1" applyBorder="1" applyAlignment="1">
      <alignment horizontal="right"/>
    </xf>
    <xf numFmtId="4" fontId="40" fillId="0" borderId="3" xfId="0" applyNumberFormat="1" applyFont="1" applyFill="1" applyBorder="1" applyAlignment="1">
      <alignment horizontal="right"/>
    </xf>
    <xf numFmtId="4" fontId="41" fillId="0" borderId="3" xfId="0" applyNumberFormat="1" applyFont="1" applyFill="1" applyBorder="1" applyAlignment="1">
      <alignment horizontal="right"/>
    </xf>
    <xf numFmtId="4" fontId="30" fillId="0" borderId="0" xfId="0" applyNumberFormat="1" applyFont="1" applyFill="1" applyBorder="1" applyAlignment="1" applyProtection="1">
      <alignment horizontal="center" vertical="center" wrapText="1"/>
    </xf>
    <xf numFmtId="4" fontId="30" fillId="5" borderId="3" xfId="0" applyNumberFormat="1" applyFont="1" applyFill="1" applyBorder="1" applyAlignment="1">
      <alignment horizontal="right"/>
    </xf>
    <xf numFmtId="4" fontId="30" fillId="8" borderId="3" xfId="0" applyNumberFormat="1" applyFont="1" applyFill="1" applyBorder="1" applyAlignment="1">
      <alignment horizontal="right"/>
    </xf>
    <xf numFmtId="4" fontId="30" fillId="0" borderId="3" xfId="0" applyNumberFormat="1" applyFont="1" applyFill="1" applyBorder="1" applyAlignment="1">
      <alignment horizontal="right"/>
    </xf>
    <xf numFmtId="4" fontId="31" fillId="7" borderId="3" xfId="0" applyNumberFormat="1" applyFont="1" applyFill="1" applyBorder="1" applyAlignment="1">
      <alignment horizontal="right"/>
    </xf>
    <xf numFmtId="4" fontId="31" fillId="2" borderId="3" xfId="0" applyNumberFormat="1" applyFont="1" applyFill="1" applyBorder="1" applyAlignment="1">
      <alignment horizontal="right"/>
    </xf>
    <xf numFmtId="4" fontId="3" fillId="6" borderId="4" xfId="0" applyNumberFormat="1" applyFont="1" applyFill="1" applyBorder="1" applyAlignment="1" applyProtection="1">
      <alignment horizontal="right" wrapText="1"/>
    </xf>
    <xf numFmtId="0" fontId="19" fillId="2" borderId="4" xfId="0" applyNumberFormat="1" applyFont="1" applyFill="1" applyBorder="1" applyAlignment="1" applyProtection="1">
      <alignment horizontal="left" vertical="center" wrapText="1"/>
    </xf>
    <xf numFmtId="0" fontId="3" fillId="2" borderId="4" xfId="0" applyNumberFormat="1" applyFont="1" applyFill="1" applyBorder="1" applyAlignment="1" applyProtection="1">
      <alignment horizontal="left" vertical="center" wrapText="1"/>
    </xf>
    <xf numFmtId="0" fontId="6" fillId="6" borderId="4" xfId="0" applyNumberFormat="1" applyFont="1" applyFill="1" applyBorder="1" applyAlignment="1" applyProtection="1">
      <alignment horizontal="left" vertical="center" wrapText="1"/>
    </xf>
    <xf numFmtId="0" fontId="15" fillId="0" borderId="0" xfId="0" applyNumberFormat="1" applyFont="1" applyFill="1" applyBorder="1" applyAlignment="1" applyProtection="1">
      <alignment wrapText="1"/>
    </xf>
    <xf numFmtId="0" fontId="35" fillId="0" borderId="0" xfId="0" applyFont="1" applyAlignment="1">
      <alignment wrapText="1"/>
    </xf>
    <xf numFmtId="0" fontId="3" fillId="2" borderId="4" xfId="0" applyNumberFormat="1" applyFont="1" applyFill="1" applyBorder="1" applyAlignment="1" applyProtection="1">
      <alignment horizontal="left" vertical="center" wrapText="1"/>
    </xf>
    <xf numFmtId="0" fontId="19" fillId="2" borderId="4" xfId="0" applyNumberFormat="1" applyFont="1" applyFill="1" applyBorder="1" applyAlignment="1" applyProtection="1">
      <alignment horizontal="left" vertical="center" wrapText="1"/>
    </xf>
    <xf numFmtId="4" fontId="43" fillId="2" borderId="3" xfId="0" applyNumberFormat="1" applyFont="1" applyFill="1" applyBorder="1" applyAlignment="1">
      <alignment horizontal="right"/>
    </xf>
    <xf numFmtId="4" fontId="31" fillId="8" borderId="3" xfId="0" applyNumberFormat="1" applyFont="1" applyFill="1" applyBorder="1" applyAlignment="1">
      <alignment horizontal="right"/>
    </xf>
    <xf numFmtId="0" fontId="38" fillId="2" borderId="3" xfId="0" applyNumberFormat="1" applyFont="1" applyFill="1" applyBorder="1" applyAlignment="1" applyProtection="1">
      <alignment horizontal="center" vertical="center" wrapText="1"/>
    </xf>
    <xf numFmtId="4" fontId="31" fillId="0" borderId="3" xfId="0" applyNumberFormat="1" applyFont="1" applyFill="1" applyBorder="1" applyAlignment="1">
      <alignment horizontal="right"/>
    </xf>
    <xf numFmtId="4" fontId="31" fillId="0" borderId="3" xfId="0" applyNumberFormat="1" applyFont="1" applyBorder="1" applyAlignment="1">
      <alignment horizontal="right"/>
    </xf>
    <xf numFmtId="0" fontId="10" fillId="2" borderId="3" xfId="0" applyNumberFormat="1" applyFont="1" applyFill="1" applyBorder="1" applyAlignment="1" applyProtection="1">
      <alignment horizontal="center" vertical="center" wrapText="1"/>
    </xf>
    <xf numFmtId="4" fontId="10" fillId="3" borderId="1" xfId="0" quotePrefix="1" applyNumberFormat="1" applyFont="1" applyFill="1" applyBorder="1" applyAlignment="1">
      <alignment horizontal="right"/>
    </xf>
    <xf numFmtId="4" fontId="10" fillId="3" borderId="3" xfId="0" quotePrefix="1" applyNumberFormat="1" applyFont="1" applyFill="1" applyBorder="1" applyAlignment="1">
      <alignment horizontal="right"/>
    </xf>
    <xf numFmtId="4" fontId="10" fillId="0" borderId="3" xfId="0" applyNumberFormat="1" applyFont="1" applyFill="1" applyBorder="1" applyAlignment="1" applyProtection="1">
      <alignment horizontal="right" wrapText="1"/>
    </xf>
    <xf numFmtId="4" fontId="44" fillId="2" borderId="3" xfId="0" applyNumberFormat="1" applyFont="1" applyFill="1" applyBorder="1" applyAlignment="1">
      <alignment horizontal="right"/>
    </xf>
    <xf numFmtId="4" fontId="31" fillId="0" borderId="3" xfId="0" applyNumberFormat="1" applyFont="1" applyFill="1" applyBorder="1" applyAlignment="1" applyProtection="1">
      <alignment horizontal="center" vertical="center" wrapText="1"/>
    </xf>
    <xf numFmtId="0" fontId="10" fillId="0" borderId="1" xfId="0" quotePrefix="1" applyFont="1" applyBorder="1" applyAlignment="1">
      <alignment horizontal="left" vertical="center"/>
    </xf>
    <xf numFmtId="0" fontId="8" fillId="0" borderId="2" xfId="0" applyNumberFormat="1" applyFont="1" applyFill="1" applyBorder="1" applyAlignment="1" applyProtection="1">
      <alignment vertical="center"/>
    </xf>
    <xf numFmtId="0" fontId="5" fillId="0" borderId="0" xfId="0" applyNumberFormat="1" applyFont="1" applyFill="1" applyBorder="1" applyAlignment="1" applyProtection="1">
      <alignment horizontal="center" vertical="center" wrapText="1"/>
    </xf>
    <xf numFmtId="0" fontId="11" fillId="0" borderId="0" xfId="0" applyNumberFormat="1" applyFont="1" applyFill="1" applyBorder="1" applyAlignment="1" applyProtection="1">
      <alignment vertical="center" wrapText="1"/>
    </xf>
    <xf numFmtId="0" fontId="12" fillId="0" borderId="0" xfId="0" applyFont="1" applyAlignment="1">
      <alignment wrapText="1"/>
    </xf>
    <xf numFmtId="0" fontId="10" fillId="3" borderId="1" xfId="0" applyNumberFormat="1" applyFont="1" applyFill="1" applyBorder="1" applyAlignment="1" applyProtection="1">
      <alignment horizontal="left" vertical="center" wrapText="1"/>
    </xf>
    <xf numFmtId="0" fontId="8" fillId="3" borderId="2" xfId="0" applyNumberFormat="1" applyFont="1" applyFill="1" applyBorder="1" applyAlignment="1" applyProtection="1">
      <alignment vertical="center" wrapText="1"/>
    </xf>
    <xf numFmtId="0" fontId="8" fillId="3" borderId="2" xfId="0" applyNumberFormat="1" applyFont="1" applyFill="1" applyBorder="1" applyAlignment="1" applyProtection="1">
      <alignment vertical="center"/>
    </xf>
    <xf numFmtId="0" fontId="10" fillId="0" borderId="1" xfId="0" applyNumberFormat="1" applyFont="1" applyFill="1" applyBorder="1" applyAlignment="1" applyProtection="1">
      <alignment horizontal="left" vertical="center" wrapText="1"/>
    </xf>
    <xf numFmtId="0" fontId="8" fillId="0" borderId="2" xfId="0" applyNumberFormat="1" applyFont="1" applyFill="1" applyBorder="1" applyAlignment="1" applyProtection="1">
      <alignment vertical="center" wrapText="1"/>
    </xf>
    <xf numFmtId="0" fontId="10" fillId="0" borderId="1" xfId="0" quotePrefix="1" applyFont="1" applyFill="1" applyBorder="1" applyAlignment="1">
      <alignment horizontal="left" vertical="center"/>
    </xf>
    <xf numFmtId="0" fontId="10" fillId="0" borderId="1" xfId="0" quotePrefix="1" applyNumberFormat="1" applyFont="1" applyFill="1" applyBorder="1" applyAlignment="1" applyProtection="1">
      <alignment horizontal="left" vertical="center" wrapText="1"/>
    </xf>
    <xf numFmtId="0" fontId="10" fillId="3" borderId="1" xfId="0" quotePrefix="1" applyNumberFormat="1" applyFont="1" applyFill="1" applyBorder="1" applyAlignment="1" applyProtection="1">
      <alignment horizontal="left" vertical="center" wrapText="1"/>
    </xf>
    <xf numFmtId="0" fontId="14" fillId="0" borderId="0" xfId="0" applyNumberFormat="1" applyFont="1" applyFill="1" applyBorder="1" applyAlignment="1" applyProtection="1">
      <alignment wrapText="1"/>
    </xf>
    <xf numFmtId="0" fontId="15" fillId="0" borderId="0" xfId="0" applyNumberFormat="1" applyFont="1" applyFill="1" applyBorder="1" applyAlignment="1" applyProtection="1">
      <alignment wrapText="1"/>
    </xf>
    <xf numFmtId="0" fontId="31" fillId="3" borderId="1" xfId="0" quotePrefix="1" applyNumberFormat="1" applyFont="1" applyFill="1" applyBorder="1" applyAlignment="1" applyProtection="1">
      <alignment horizontal="left" vertical="center" wrapText="1"/>
    </xf>
    <xf numFmtId="0" fontId="30" fillId="3" borderId="2" xfId="0" applyNumberFormat="1" applyFont="1" applyFill="1" applyBorder="1" applyAlignment="1" applyProtection="1">
      <alignment vertical="center" wrapText="1"/>
    </xf>
    <xf numFmtId="0" fontId="32" fillId="0" borderId="0" xfId="0" applyNumberFormat="1" applyFont="1" applyFill="1" applyBorder="1" applyAlignment="1" applyProtection="1">
      <alignment horizontal="center" vertical="center" wrapText="1"/>
    </xf>
    <xf numFmtId="0" fontId="35" fillId="0" borderId="0" xfId="0" applyFont="1" applyAlignment="1">
      <alignment wrapText="1"/>
    </xf>
    <xf numFmtId="0" fontId="31" fillId="4" borderId="1" xfId="0" applyNumberFormat="1" applyFont="1" applyFill="1" applyBorder="1" applyAlignment="1" applyProtection="1">
      <alignment horizontal="left" vertical="center" wrapText="1"/>
    </xf>
    <xf numFmtId="0" fontId="31" fillId="4" borderId="2" xfId="0" applyNumberFormat="1" applyFont="1" applyFill="1" applyBorder="1" applyAlignment="1" applyProtection="1">
      <alignment horizontal="left" vertical="center" wrapText="1"/>
    </xf>
    <xf numFmtId="0" fontId="31" fillId="4" borderId="4" xfId="0" applyNumberFormat="1" applyFont="1" applyFill="1" applyBorder="1" applyAlignment="1" applyProtection="1">
      <alignment horizontal="left" vertical="center" wrapText="1"/>
    </xf>
    <xf numFmtId="0" fontId="31" fillId="3" borderId="1" xfId="0" applyNumberFormat="1" applyFont="1" applyFill="1" applyBorder="1" applyAlignment="1" applyProtection="1">
      <alignment horizontal="left" vertical="center" wrapText="1"/>
    </xf>
    <xf numFmtId="0" fontId="31" fillId="3" borderId="2" xfId="0" applyNumberFormat="1" applyFont="1" applyFill="1" applyBorder="1" applyAlignment="1" applyProtection="1">
      <alignment horizontal="left" vertical="center" wrapText="1"/>
    </xf>
    <xf numFmtId="0" fontId="31" fillId="3" borderId="4" xfId="0" applyNumberFormat="1" applyFont="1" applyFill="1" applyBorder="1" applyAlignment="1" applyProtection="1">
      <alignment horizontal="left" vertical="center" wrapText="1"/>
    </xf>
    <xf numFmtId="0" fontId="7" fillId="0" borderId="0" xfId="0" applyNumberFormat="1" applyFont="1" applyFill="1" applyBorder="1" applyAlignment="1" applyProtection="1">
      <alignment horizontal="center" vertical="center" wrapText="1"/>
    </xf>
    <xf numFmtId="0" fontId="10" fillId="4" borderId="1" xfId="0" applyNumberFormat="1" applyFont="1" applyFill="1" applyBorder="1" applyAlignment="1" applyProtection="1">
      <alignment horizontal="left" vertical="center" wrapText="1"/>
    </xf>
    <xf numFmtId="0" fontId="10" fillId="4" borderId="2" xfId="0" applyNumberFormat="1" applyFont="1" applyFill="1" applyBorder="1" applyAlignment="1" applyProtection="1">
      <alignment horizontal="left" vertical="center" wrapText="1"/>
    </xf>
    <xf numFmtId="0" fontId="10" fillId="4" borderId="4" xfId="0" applyNumberFormat="1" applyFont="1" applyFill="1" applyBorder="1" applyAlignment="1" applyProtection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12" fillId="0" borderId="0" xfId="0" applyFont="1" applyAlignment="1">
      <alignment vertical="center" wrapText="1"/>
    </xf>
    <xf numFmtId="0" fontId="26" fillId="0" borderId="0" xfId="0" applyFont="1" applyAlignment="1">
      <alignment vertical="center" wrapText="1"/>
    </xf>
    <xf numFmtId="0" fontId="9" fillId="2" borderId="1" xfId="0" quotePrefix="1" applyFont="1" applyFill="1" applyBorder="1" applyAlignment="1">
      <alignment horizontal="left" vertical="center"/>
    </xf>
    <xf numFmtId="0" fontId="9" fillId="2" borderId="2" xfId="0" quotePrefix="1" applyFont="1" applyFill="1" applyBorder="1" applyAlignment="1">
      <alignment horizontal="left" vertical="center"/>
    </xf>
    <xf numFmtId="0" fontId="9" fillId="2" borderId="4" xfId="0" quotePrefix="1" applyFont="1" applyFill="1" applyBorder="1" applyAlignment="1">
      <alignment horizontal="left" vertical="center"/>
    </xf>
    <xf numFmtId="0" fontId="6" fillId="4" borderId="1" xfId="0" applyNumberFormat="1" applyFont="1" applyFill="1" applyBorder="1" applyAlignment="1" applyProtection="1">
      <alignment horizontal="center" vertical="center" wrapText="1"/>
    </xf>
    <xf numFmtId="0" fontId="6" fillId="4" borderId="2" xfId="0" applyNumberFormat="1" applyFont="1" applyFill="1" applyBorder="1" applyAlignment="1" applyProtection="1">
      <alignment horizontal="center" vertical="center" wrapText="1"/>
    </xf>
    <xf numFmtId="0" fontId="6" fillId="4" borderId="4" xfId="0" applyNumberFormat="1" applyFont="1" applyFill="1" applyBorder="1" applyAlignment="1" applyProtection="1">
      <alignment horizontal="center" vertical="center" wrapText="1"/>
    </xf>
    <xf numFmtId="0" fontId="10" fillId="8" borderId="1" xfId="0" applyNumberFormat="1" applyFont="1" applyFill="1" applyBorder="1" applyAlignment="1" applyProtection="1">
      <alignment horizontal="center" vertical="center" wrapText="1"/>
    </xf>
    <xf numFmtId="0" fontId="10" fillId="8" borderId="2" xfId="0" applyNumberFormat="1" applyFont="1" applyFill="1" applyBorder="1" applyAlignment="1" applyProtection="1">
      <alignment horizontal="center" vertical="center" wrapText="1"/>
    </xf>
    <xf numFmtId="0" fontId="10" fillId="8" borderId="4" xfId="0" applyNumberFormat="1" applyFont="1" applyFill="1" applyBorder="1" applyAlignment="1" applyProtection="1">
      <alignment horizontal="center" vertical="center" wrapText="1"/>
    </xf>
    <xf numFmtId="0" fontId="9" fillId="2" borderId="1" xfId="0" quotePrefix="1" applyFont="1" applyFill="1" applyBorder="1" applyAlignment="1">
      <alignment horizontal="left" vertical="center" shrinkToFit="1"/>
    </xf>
    <xf numFmtId="0" fontId="9" fillId="2" borderId="2" xfId="0" quotePrefix="1" applyFont="1" applyFill="1" applyBorder="1" applyAlignment="1">
      <alignment horizontal="left" vertical="center" shrinkToFit="1"/>
    </xf>
    <xf numFmtId="0" fontId="9" fillId="2" borderId="4" xfId="0" quotePrefix="1" applyFont="1" applyFill="1" applyBorder="1" applyAlignment="1">
      <alignment horizontal="left" vertical="center" shrinkToFit="1"/>
    </xf>
    <xf numFmtId="0" fontId="10" fillId="7" borderId="1" xfId="0" applyNumberFormat="1" applyFont="1" applyFill="1" applyBorder="1" applyAlignment="1" applyProtection="1">
      <alignment horizontal="center" vertical="center" wrapText="1"/>
    </xf>
    <xf numFmtId="0" fontId="10" fillId="7" borderId="2" xfId="0" applyNumberFormat="1" applyFont="1" applyFill="1" applyBorder="1" applyAlignment="1" applyProtection="1">
      <alignment horizontal="center" vertical="center" wrapText="1"/>
    </xf>
    <xf numFmtId="0" fontId="10" fillId="7" borderId="4" xfId="0" applyNumberFormat="1" applyFont="1" applyFill="1" applyBorder="1" applyAlignment="1" applyProtection="1">
      <alignment horizontal="center" vertical="center" wrapText="1"/>
    </xf>
    <xf numFmtId="0" fontId="42" fillId="2" borderId="1" xfId="0" quotePrefix="1" applyFont="1" applyFill="1" applyBorder="1" applyAlignment="1">
      <alignment horizontal="left" vertical="center" shrinkToFit="1"/>
    </xf>
    <xf numFmtId="0" fontId="42" fillId="2" borderId="2" xfId="0" quotePrefix="1" applyFont="1" applyFill="1" applyBorder="1" applyAlignment="1">
      <alignment horizontal="left" vertical="center" shrinkToFit="1"/>
    </xf>
    <xf numFmtId="0" fontId="42" fillId="2" borderId="4" xfId="0" quotePrefix="1" applyFont="1" applyFill="1" applyBorder="1" applyAlignment="1">
      <alignment horizontal="left" vertical="center" shrinkToFit="1"/>
    </xf>
    <xf numFmtId="0" fontId="3" fillId="2" borderId="1" xfId="0" applyNumberFormat="1" applyFont="1" applyFill="1" applyBorder="1" applyAlignment="1" applyProtection="1">
      <alignment horizontal="left" vertical="center" wrapText="1" indent="1"/>
    </xf>
    <xf numFmtId="0" fontId="3" fillId="2" borderId="2" xfId="0" applyNumberFormat="1" applyFont="1" applyFill="1" applyBorder="1" applyAlignment="1" applyProtection="1">
      <alignment horizontal="left" vertical="center" wrapText="1" indent="1"/>
    </xf>
    <xf numFmtId="0" fontId="3" fillId="2" borderId="4" xfId="0" applyNumberFormat="1" applyFont="1" applyFill="1" applyBorder="1" applyAlignment="1" applyProtection="1">
      <alignment horizontal="left" vertical="center" wrapText="1" indent="1"/>
    </xf>
    <xf numFmtId="0" fontId="19" fillId="2" borderId="1" xfId="0" applyNumberFormat="1" applyFont="1" applyFill="1" applyBorder="1" applyAlignment="1" applyProtection="1">
      <alignment horizontal="left" vertical="center" wrapText="1"/>
    </xf>
    <xf numFmtId="0" fontId="19" fillId="2" borderId="2" xfId="0" applyNumberFormat="1" applyFont="1" applyFill="1" applyBorder="1" applyAlignment="1" applyProtection="1">
      <alignment horizontal="left" vertical="center" wrapText="1"/>
    </xf>
    <xf numFmtId="0" fontId="19" fillId="2" borderId="4" xfId="0" applyNumberFormat="1" applyFont="1" applyFill="1" applyBorder="1" applyAlignment="1" applyProtection="1">
      <alignment horizontal="left" vertical="center" wrapText="1"/>
    </xf>
    <xf numFmtId="0" fontId="3" fillId="2" borderId="1" xfId="0" applyNumberFormat="1" applyFont="1" applyFill="1" applyBorder="1" applyAlignment="1" applyProtection="1">
      <alignment horizontal="left" vertical="center" wrapText="1"/>
    </xf>
    <xf numFmtId="0" fontId="3" fillId="2" borderId="2" xfId="0" applyNumberFormat="1" applyFont="1" applyFill="1" applyBorder="1" applyAlignment="1" applyProtection="1">
      <alignment horizontal="left" vertical="center" wrapText="1"/>
    </xf>
    <xf numFmtId="0" fontId="3" fillId="2" borderId="4" xfId="0" applyNumberFormat="1" applyFont="1" applyFill="1" applyBorder="1" applyAlignment="1" applyProtection="1">
      <alignment horizontal="left" vertical="center" wrapText="1"/>
    </xf>
    <xf numFmtId="0" fontId="6" fillId="6" borderId="1" xfId="0" applyNumberFormat="1" applyFont="1" applyFill="1" applyBorder="1" applyAlignment="1" applyProtection="1">
      <alignment horizontal="left" vertical="center" wrapText="1"/>
    </xf>
    <xf numFmtId="0" fontId="6" fillId="6" borderId="2" xfId="0" applyNumberFormat="1" applyFont="1" applyFill="1" applyBorder="1" applyAlignment="1" applyProtection="1">
      <alignment horizontal="left" vertical="center" wrapText="1"/>
    </xf>
    <xf numFmtId="0" fontId="6" fillId="6" borderId="4" xfId="0" applyNumberFormat="1" applyFont="1" applyFill="1" applyBorder="1" applyAlignment="1" applyProtection="1">
      <alignment horizontal="left" vertical="center" wrapText="1"/>
    </xf>
    <xf numFmtId="0" fontId="6" fillId="9" borderId="1" xfId="0" applyNumberFormat="1" applyFont="1" applyFill="1" applyBorder="1" applyAlignment="1" applyProtection="1">
      <alignment horizontal="left" vertical="center" wrapText="1"/>
    </xf>
    <xf numFmtId="0" fontId="6" fillId="9" borderId="2" xfId="0" applyNumberFormat="1" applyFont="1" applyFill="1" applyBorder="1" applyAlignment="1" applyProtection="1">
      <alignment horizontal="left" vertical="center" wrapText="1"/>
    </xf>
    <xf numFmtId="0" fontId="6" fillId="9" borderId="4" xfId="0" applyNumberFormat="1" applyFont="1" applyFill="1" applyBorder="1" applyAlignment="1" applyProtection="1">
      <alignment horizontal="left" vertical="center" wrapText="1"/>
    </xf>
    <xf numFmtId="0" fontId="13" fillId="4" borderId="2" xfId="0" applyFont="1" applyFill="1" applyBorder="1" applyAlignment="1">
      <alignment horizontal="center" vertical="center" wrapText="1"/>
    </xf>
    <xf numFmtId="0" fontId="13" fillId="4" borderId="4" xfId="0" applyFont="1" applyFill="1" applyBorder="1" applyAlignment="1">
      <alignment horizontal="center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44"/>
  <sheetViews>
    <sheetView tabSelected="1" zoomScale="130" zoomScaleNormal="130" workbookViewId="0">
      <selection activeCell="A5" sqref="A5:K5"/>
    </sheetView>
  </sheetViews>
  <sheetFormatPr defaultRowHeight="15" x14ac:dyDescent="0.25"/>
  <cols>
    <col min="5" max="5" width="19.5703125" customWidth="1"/>
    <col min="6" max="6" width="21.7109375" customWidth="1"/>
    <col min="7" max="7" width="23.140625" customWidth="1"/>
    <col min="8" max="8" width="22.5703125" customWidth="1"/>
    <col min="9" max="9" width="24.5703125" customWidth="1"/>
    <col min="10" max="10" width="23.42578125" customWidth="1"/>
    <col min="11" max="11" width="23.28515625" customWidth="1"/>
  </cols>
  <sheetData>
    <row r="1" spans="1:11" ht="42" customHeight="1" x14ac:dyDescent="0.25">
      <c r="A1" s="220" t="s">
        <v>186</v>
      </c>
      <c r="B1" s="220"/>
      <c r="C1" s="220"/>
      <c r="D1" s="220"/>
      <c r="E1" s="220"/>
      <c r="F1" s="220"/>
      <c r="G1" s="220"/>
      <c r="H1" s="220"/>
      <c r="I1" s="220"/>
      <c r="J1" s="220"/>
      <c r="K1" s="220"/>
    </row>
    <row r="2" spans="1:11" ht="18" x14ac:dyDescent="0.25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</row>
    <row r="3" spans="1:11" ht="15.75" x14ac:dyDescent="0.25">
      <c r="A3" s="220" t="s">
        <v>21</v>
      </c>
      <c r="B3" s="220"/>
      <c r="C3" s="220"/>
      <c r="D3" s="220"/>
      <c r="E3" s="220"/>
      <c r="F3" s="220"/>
      <c r="G3" s="220"/>
      <c r="H3" s="220"/>
      <c r="I3" s="220"/>
      <c r="J3" s="221"/>
      <c r="K3" s="221"/>
    </row>
    <row r="4" spans="1:11" ht="18" x14ac:dyDescent="0.25">
      <c r="A4" s="16"/>
      <c r="B4" s="16"/>
      <c r="C4" s="16"/>
      <c r="D4" s="16"/>
      <c r="E4" s="16"/>
      <c r="F4" s="16"/>
      <c r="G4" s="16"/>
      <c r="H4" s="16"/>
      <c r="I4" s="16"/>
      <c r="J4" s="4"/>
      <c r="K4" s="4"/>
    </row>
    <row r="5" spans="1:11" ht="15.75" x14ac:dyDescent="0.25">
      <c r="A5" s="220" t="s">
        <v>26</v>
      </c>
      <c r="B5" s="222"/>
      <c r="C5" s="222"/>
      <c r="D5" s="222"/>
      <c r="E5" s="222"/>
      <c r="F5" s="222"/>
      <c r="G5" s="222"/>
      <c r="H5" s="222"/>
      <c r="I5" s="222"/>
      <c r="J5" s="222"/>
      <c r="K5" s="222"/>
    </row>
    <row r="6" spans="1:11" ht="18" x14ac:dyDescent="0.25">
      <c r="A6" s="1"/>
      <c r="B6" s="2"/>
      <c r="C6" s="2"/>
      <c r="D6" s="2"/>
      <c r="E6" s="5"/>
      <c r="F6" s="6"/>
      <c r="G6" s="6"/>
      <c r="H6" s="6"/>
      <c r="I6" s="6"/>
      <c r="J6" s="6"/>
      <c r="K6" s="23"/>
    </row>
    <row r="7" spans="1:11" ht="25.5" x14ac:dyDescent="0.25">
      <c r="A7" s="19"/>
      <c r="B7" s="20"/>
      <c r="C7" s="20"/>
      <c r="D7" s="21"/>
      <c r="E7" s="22"/>
      <c r="F7" s="209" t="s">
        <v>168</v>
      </c>
      <c r="G7" s="209" t="s">
        <v>143</v>
      </c>
      <c r="H7" s="209" t="s">
        <v>166</v>
      </c>
      <c r="I7" s="101" t="s">
        <v>180</v>
      </c>
      <c r="J7" s="209" t="s">
        <v>144</v>
      </c>
      <c r="K7" s="209" t="s">
        <v>169</v>
      </c>
    </row>
    <row r="8" spans="1:11" x14ac:dyDescent="0.25">
      <c r="A8" s="223" t="s">
        <v>0</v>
      </c>
      <c r="B8" s="224"/>
      <c r="C8" s="224"/>
      <c r="D8" s="224"/>
      <c r="E8" s="225"/>
      <c r="F8" s="87">
        <f>F9+F10</f>
        <v>2186601.52</v>
      </c>
      <c r="G8" s="113">
        <f>G9+G10</f>
        <v>2195293.42</v>
      </c>
      <c r="H8" s="113">
        <f>H9</f>
        <v>2730522.73</v>
      </c>
      <c r="I8" s="100">
        <f>I9</f>
        <v>3195458.69</v>
      </c>
      <c r="J8" s="113">
        <f t="shared" ref="J8:K8" si="0">J9</f>
        <v>2730522.73</v>
      </c>
      <c r="K8" s="113">
        <f t="shared" si="0"/>
        <v>2730522.73</v>
      </c>
    </row>
    <row r="9" spans="1:11" x14ac:dyDescent="0.25">
      <c r="A9" s="226" t="s">
        <v>111</v>
      </c>
      <c r="B9" s="227"/>
      <c r="C9" s="227"/>
      <c r="D9" s="227"/>
      <c r="E9" s="219"/>
      <c r="F9" s="86">
        <v>2186601.52</v>
      </c>
      <c r="G9" s="114">
        <v>2195293.42</v>
      </c>
      <c r="H9" s="114">
        <v>2730522.73</v>
      </c>
      <c r="I9" s="210">
        <v>3195458.69</v>
      </c>
      <c r="J9" s="114">
        <v>2730522.73</v>
      </c>
      <c r="K9" s="114">
        <v>2730522.73</v>
      </c>
    </row>
    <row r="10" spans="1:11" x14ac:dyDescent="0.25">
      <c r="A10" s="228" t="s">
        <v>110</v>
      </c>
      <c r="B10" s="219"/>
      <c r="C10" s="219"/>
      <c r="D10" s="219"/>
      <c r="E10" s="219"/>
      <c r="F10" s="86"/>
      <c r="G10" s="114"/>
      <c r="H10" s="114"/>
      <c r="I10" s="210"/>
      <c r="J10" s="114"/>
      <c r="K10" s="114"/>
    </row>
    <row r="11" spans="1:11" x14ac:dyDescent="0.25">
      <c r="A11" s="24" t="s">
        <v>1</v>
      </c>
      <c r="B11" s="68"/>
      <c r="C11" s="68"/>
      <c r="D11" s="68"/>
      <c r="E11" s="68"/>
      <c r="F11" s="87">
        <f>F12+F13</f>
        <v>2185780.94</v>
      </c>
      <c r="G11" s="113">
        <f>G12+G13</f>
        <v>2209417.9499999997</v>
      </c>
      <c r="H11" s="113">
        <f>H12+H13</f>
        <v>2746637.26</v>
      </c>
      <c r="I11" s="100">
        <f>I12+I13</f>
        <v>3040252.92</v>
      </c>
      <c r="J11" s="113">
        <f t="shared" ref="J11:K11" si="1">J12+J13</f>
        <v>2746637.26</v>
      </c>
      <c r="K11" s="113">
        <f t="shared" si="1"/>
        <v>2746637.26</v>
      </c>
    </row>
    <row r="12" spans="1:11" x14ac:dyDescent="0.25">
      <c r="A12" s="229" t="s">
        <v>109</v>
      </c>
      <c r="B12" s="227"/>
      <c r="C12" s="227"/>
      <c r="D12" s="227"/>
      <c r="E12" s="227"/>
      <c r="F12" s="86">
        <v>2129208.7999999998</v>
      </c>
      <c r="G12" s="114">
        <v>2154315.8199999998</v>
      </c>
      <c r="H12" s="114">
        <v>2547940.4</v>
      </c>
      <c r="I12" s="210">
        <v>2911552.92</v>
      </c>
      <c r="J12" s="114">
        <v>2547940.4</v>
      </c>
      <c r="K12" s="114">
        <v>2547940.4</v>
      </c>
    </row>
    <row r="13" spans="1:11" x14ac:dyDescent="0.25">
      <c r="A13" s="218" t="s">
        <v>108</v>
      </c>
      <c r="B13" s="219"/>
      <c r="C13" s="219"/>
      <c r="D13" s="219"/>
      <c r="E13" s="219"/>
      <c r="F13" s="88">
        <v>56572.14</v>
      </c>
      <c r="G13" s="115">
        <v>55102.13</v>
      </c>
      <c r="H13" s="115">
        <v>198696.86</v>
      </c>
      <c r="I13" s="211">
        <v>128700</v>
      </c>
      <c r="J13" s="115">
        <v>198696.86</v>
      </c>
      <c r="K13" s="115">
        <v>198696.86</v>
      </c>
    </row>
    <row r="14" spans="1:11" x14ac:dyDescent="0.25">
      <c r="A14" s="230" t="s">
        <v>2</v>
      </c>
      <c r="B14" s="224"/>
      <c r="C14" s="224"/>
      <c r="D14" s="224"/>
      <c r="E14" s="224"/>
      <c r="F14" s="87">
        <f>F8-F11</f>
        <v>820.58000000007451</v>
      </c>
      <c r="G14" s="113">
        <f>G12+G13-G9</f>
        <v>14124.529999999795</v>
      </c>
      <c r="H14" s="113">
        <f>H11-H9</f>
        <v>16114.529999999795</v>
      </c>
      <c r="I14" s="100">
        <f>I11-I9</f>
        <v>-155205.77000000002</v>
      </c>
      <c r="J14" s="113">
        <f t="shared" ref="J14:K14" si="2">J11-J9</f>
        <v>16114.529999999795</v>
      </c>
      <c r="K14" s="113">
        <f t="shared" si="2"/>
        <v>16114.529999999795</v>
      </c>
    </row>
    <row r="15" spans="1:11" ht="18" x14ac:dyDescent="0.25">
      <c r="A15" s="16"/>
      <c r="B15" s="14"/>
      <c r="C15" s="14"/>
      <c r="D15" s="14"/>
      <c r="E15" s="14"/>
      <c r="F15" s="14"/>
      <c r="G15" s="14"/>
      <c r="H15" s="15"/>
      <c r="I15" s="15"/>
      <c r="J15" s="15"/>
      <c r="K15" s="15"/>
    </row>
    <row r="16" spans="1:11" ht="15.75" x14ac:dyDescent="0.25">
      <c r="A16" s="220" t="s">
        <v>27</v>
      </c>
      <c r="B16" s="222"/>
      <c r="C16" s="222"/>
      <c r="D16" s="222"/>
      <c r="E16" s="222"/>
      <c r="F16" s="222"/>
      <c r="G16" s="222"/>
      <c r="H16" s="222"/>
      <c r="I16" s="222"/>
      <c r="J16" s="222"/>
      <c r="K16" s="222"/>
    </row>
    <row r="17" spans="1:11" ht="18" x14ac:dyDescent="0.25">
      <c r="A17" s="16"/>
      <c r="B17" s="14"/>
      <c r="C17" s="14"/>
      <c r="D17" s="14"/>
      <c r="E17" s="14"/>
      <c r="F17" s="14"/>
      <c r="G17" s="14"/>
      <c r="H17" s="15"/>
      <c r="I17" s="15"/>
      <c r="J17" s="15"/>
      <c r="K17" s="15"/>
    </row>
    <row r="18" spans="1:11" ht="25.5" x14ac:dyDescent="0.25">
      <c r="A18" s="19"/>
      <c r="B18" s="20"/>
      <c r="C18" s="20"/>
      <c r="D18" s="21"/>
      <c r="E18" s="22"/>
      <c r="F18" s="212" t="s">
        <v>168</v>
      </c>
      <c r="G18" s="212" t="s">
        <v>143</v>
      </c>
      <c r="H18" s="212" t="s">
        <v>166</v>
      </c>
      <c r="I18" s="101" t="s">
        <v>180</v>
      </c>
      <c r="J18" s="212" t="s">
        <v>144</v>
      </c>
      <c r="K18" s="212" t="s">
        <v>169</v>
      </c>
    </row>
    <row r="19" spans="1:11" x14ac:dyDescent="0.25">
      <c r="A19" s="218" t="s">
        <v>107</v>
      </c>
      <c r="B19" s="219"/>
      <c r="C19" s="219"/>
      <c r="D19" s="219"/>
      <c r="E19" s="219"/>
      <c r="F19" s="88"/>
      <c r="G19" s="88"/>
      <c r="H19" s="88"/>
      <c r="I19" s="88"/>
      <c r="J19" s="115"/>
      <c r="K19" s="215"/>
    </row>
    <row r="20" spans="1:11" x14ac:dyDescent="0.25">
      <c r="A20" s="218" t="s">
        <v>106</v>
      </c>
      <c r="B20" s="219"/>
      <c r="C20" s="219"/>
      <c r="D20" s="219"/>
      <c r="E20" s="219"/>
      <c r="F20" s="88"/>
      <c r="G20" s="88"/>
      <c r="H20" s="88"/>
      <c r="I20" s="88"/>
      <c r="J20" s="115"/>
      <c r="K20" s="215"/>
    </row>
    <row r="21" spans="1:11" x14ac:dyDescent="0.25">
      <c r="A21" s="230" t="s">
        <v>4</v>
      </c>
      <c r="B21" s="224"/>
      <c r="C21" s="224"/>
      <c r="D21" s="224"/>
      <c r="E21" s="224"/>
      <c r="F21" s="87">
        <f>F19-F20</f>
        <v>0</v>
      </c>
      <c r="G21" s="87">
        <f>G19-G20</f>
        <v>0</v>
      </c>
      <c r="H21" s="87">
        <f>H19-H20</f>
        <v>0</v>
      </c>
      <c r="I21" s="100">
        <v>0</v>
      </c>
      <c r="J21" s="113">
        <f>J19-J20</f>
        <v>0</v>
      </c>
      <c r="K21" s="113">
        <f>K19-K20</f>
        <v>0</v>
      </c>
    </row>
    <row r="22" spans="1:11" x14ac:dyDescent="0.25">
      <c r="A22" s="233" t="s">
        <v>5</v>
      </c>
      <c r="B22" s="234"/>
      <c r="C22" s="234"/>
      <c r="D22" s="234"/>
      <c r="E22" s="234"/>
      <c r="F22" s="113">
        <f>F14+F21</f>
        <v>820.58000000007451</v>
      </c>
      <c r="G22" s="113">
        <f>G14</f>
        <v>14124.529999999795</v>
      </c>
      <c r="H22" s="113">
        <v>16114.53</v>
      </c>
      <c r="I22" s="100">
        <v>155205.76999999999</v>
      </c>
      <c r="J22" s="113">
        <v>16114.53</v>
      </c>
      <c r="K22" s="113">
        <v>16114.53</v>
      </c>
    </row>
    <row r="23" spans="1:11" ht="18" x14ac:dyDescent="0.25">
      <c r="A23" s="104"/>
      <c r="B23" s="105"/>
      <c r="C23" s="105"/>
      <c r="D23" s="105"/>
      <c r="E23" s="105"/>
      <c r="F23" s="105"/>
      <c r="G23" s="105"/>
      <c r="H23" s="106"/>
      <c r="I23" s="106"/>
      <c r="J23" s="106"/>
      <c r="K23" s="106"/>
    </row>
    <row r="24" spans="1:11" ht="15.75" x14ac:dyDescent="0.25">
      <c r="A24" s="235" t="s">
        <v>105</v>
      </c>
      <c r="B24" s="236"/>
      <c r="C24" s="236"/>
      <c r="D24" s="236"/>
      <c r="E24" s="236"/>
      <c r="F24" s="236"/>
      <c r="G24" s="236"/>
      <c r="H24" s="236"/>
      <c r="I24" s="236"/>
      <c r="J24" s="236"/>
      <c r="K24" s="236"/>
    </row>
    <row r="25" spans="1:11" ht="15.75" x14ac:dyDescent="0.25">
      <c r="A25" s="107"/>
      <c r="B25" s="108"/>
      <c r="C25" s="108"/>
      <c r="D25" s="108"/>
      <c r="E25" s="108"/>
      <c r="F25" s="108"/>
      <c r="G25" s="108"/>
      <c r="H25" s="108"/>
      <c r="I25" s="204"/>
      <c r="J25" s="108"/>
      <c r="K25" s="108"/>
    </row>
    <row r="26" spans="1:11" ht="25.5" x14ac:dyDescent="0.25">
      <c r="A26" s="109"/>
      <c r="B26" s="110"/>
      <c r="C26" s="110"/>
      <c r="D26" s="111"/>
      <c r="E26" s="112"/>
      <c r="F26" s="212" t="s">
        <v>141</v>
      </c>
      <c r="G26" s="212" t="s">
        <v>142</v>
      </c>
      <c r="H26" s="212" t="s">
        <v>143</v>
      </c>
      <c r="I26" s="101" t="s">
        <v>180</v>
      </c>
      <c r="J26" s="212" t="s">
        <v>102</v>
      </c>
      <c r="K26" s="212" t="s">
        <v>144</v>
      </c>
    </row>
    <row r="27" spans="1:11" ht="15" customHeight="1" x14ac:dyDescent="0.25">
      <c r="A27" s="237" t="s">
        <v>101</v>
      </c>
      <c r="B27" s="238"/>
      <c r="C27" s="238"/>
      <c r="D27" s="238"/>
      <c r="E27" s="239"/>
      <c r="F27" s="89">
        <v>0</v>
      </c>
      <c r="G27" s="89">
        <f>G28</f>
        <v>14124.529999999795</v>
      </c>
      <c r="H27" s="89">
        <v>16114.53</v>
      </c>
      <c r="I27" s="102">
        <f>I28</f>
        <v>155205.76999999999</v>
      </c>
      <c r="J27" s="89">
        <v>16114.53</v>
      </c>
      <c r="K27" s="89">
        <v>16114.53</v>
      </c>
    </row>
    <row r="28" spans="1:11" ht="15" customHeight="1" x14ac:dyDescent="0.25">
      <c r="A28" s="233" t="s">
        <v>99</v>
      </c>
      <c r="B28" s="234"/>
      <c r="C28" s="234"/>
      <c r="D28" s="234"/>
      <c r="E28" s="234"/>
      <c r="F28" s="213">
        <f>F22+F27</f>
        <v>820.58000000007451</v>
      </c>
      <c r="G28" s="213">
        <f>G14</f>
        <v>14124.529999999795</v>
      </c>
      <c r="H28" s="213">
        <v>16114.53</v>
      </c>
      <c r="I28" s="103">
        <f>I29</f>
        <v>155205.76999999999</v>
      </c>
      <c r="J28" s="213">
        <v>16114.53</v>
      </c>
      <c r="K28" s="213">
        <v>16114.53</v>
      </c>
    </row>
    <row r="29" spans="1:11" ht="45" customHeight="1" x14ac:dyDescent="0.25">
      <c r="A29" s="240" t="s">
        <v>104</v>
      </c>
      <c r="B29" s="241"/>
      <c r="C29" s="241"/>
      <c r="D29" s="241"/>
      <c r="E29" s="242"/>
      <c r="F29" s="213">
        <f>F14+F21+F27-F28</f>
        <v>0</v>
      </c>
      <c r="G29" s="213">
        <v>14124.53</v>
      </c>
      <c r="H29" s="213">
        <f>H14+H21+H27-H28</f>
        <v>16114.529999999793</v>
      </c>
      <c r="I29" s="100">
        <v>155205.76999999999</v>
      </c>
      <c r="J29" s="213">
        <f>J14+J21+J27-J28</f>
        <v>16114.529999999793</v>
      </c>
      <c r="K29" s="214">
        <f>K14+K21+K27-K28</f>
        <v>16114.529999999793</v>
      </c>
    </row>
    <row r="30" spans="1:11" ht="15.75" x14ac:dyDescent="0.25">
      <c r="A30" s="77"/>
      <c r="B30" s="76"/>
      <c r="C30" s="76"/>
      <c r="D30" s="76"/>
      <c r="E30" s="76"/>
      <c r="F30" s="76"/>
      <c r="G30" s="76"/>
      <c r="H30" s="76"/>
      <c r="I30" s="76"/>
      <c r="J30" s="76"/>
      <c r="K30" s="76"/>
    </row>
    <row r="31" spans="1:11" ht="15.75" x14ac:dyDescent="0.25">
      <c r="A31" s="243" t="s">
        <v>103</v>
      </c>
      <c r="B31" s="243"/>
      <c r="C31" s="243"/>
      <c r="D31" s="243"/>
      <c r="E31" s="243"/>
      <c r="F31" s="243"/>
      <c r="G31" s="243"/>
      <c r="H31" s="243"/>
      <c r="I31" s="243"/>
      <c r="J31" s="243"/>
      <c r="K31" s="243"/>
    </row>
    <row r="32" spans="1:11" ht="18" x14ac:dyDescent="0.25">
      <c r="A32" s="75"/>
      <c r="B32" s="74"/>
      <c r="C32" s="74"/>
      <c r="D32" s="74"/>
      <c r="E32" s="74"/>
      <c r="F32" s="74"/>
      <c r="G32" s="74"/>
      <c r="H32" s="73"/>
      <c r="I32" s="73"/>
      <c r="J32" s="73"/>
      <c r="K32" s="73"/>
    </row>
    <row r="33" spans="1:11" ht="25.5" x14ac:dyDescent="0.25">
      <c r="A33" s="72"/>
      <c r="B33" s="71"/>
      <c r="C33" s="71"/>
      <c r="D33" s="70"/>
      <c r="E33" s="69"/>
      <c r="F33" s="212" t="s">
        <v>168</v>
      </c>
      <c r="G33" s="212" t="s">
        <v>143</v>
      </c>
      <c r="H33" s="212" t="s">
        <v>166</v>
      </c>
      <c r="I33" s="101" t="s">
        <v>180</v>
      </c>
      <c r="J33" s="212" t="s">
        <v>144</v>
      </c>
      <c r="K33" s="212" t="s">
        <v>169</v>
      </c>
    </row>
    <row r="34" spans="1:11" x14ac:dyDescent="0.25">
      <c r="A34" s="244" t="s">
        <v>101</v>
      </c>
      <c r="B34" s="245"/>
      <c r="C34" s="245"/>
      <c r="D34" s="245"/>
      <c r="E34" s="246"/>
      <c r="F34" s="89">
        <v>13847.8</v>
      </c>
      <c r="G34" s="89">
        <f>F37</f>
        <v>14668.380000000074</v>
      </c>
      <c r="H34" s="89">
        <f>H37</f>
        <v>16114.53</v>
      </c>
      <c r="I34" s="100">
        <v>155205.76999999999</v>
      </c>
      <c r="J34" s="89">
        <f>H37</f>
        <v>16114.53</v>
      </c>
      <c r="K34" s="90">
        <f>J37</f>
        <v>16114.53</v>
      </c>
    </row>
    <row r="35" spans="1:11" ht="28.5" customHeight="1" x14ac:dyDescent="0.25">
      <c r="A35" s="244" t="s">
        <v>3</v>
      </c>
      <c r="B35" s="245"/>
      <c r="C35" s="245"/>
      <c r="D35" s="245"/>
      <c r="E35" s="246"/>
      <c r="F35" s="89">
        <v>0</v>
      </c>
      <c r="G35" s="89">
        <v>0</v>
      </c>
      <c r="H35" s="89">
        <v>0</v>
      </c>
      <c r="I35" s="89"/>
      <c r="J35" s="89">
        <v>0</v>
      </c>
      <c r="K35" s="90">
        <v>0</v>
      </c>
    </row>
    <row r="36" spans="1:11" x14ac:dyDescent="0.25">
      <c r="A36" s="244" t="s">
        <v>100</v>
      </c>
      <c r="B36" s="247"/>
      <c r="C36" s="247"/>
      <c r="D36" s="247"/>
      <c r="E36" s="248"/>
      <c r="F36" s="89">
        <f>F28</f>
        <v>820.58000000007451</v>
      </c>
      <c r="G36" s="89">
        <v>0</v>
      </c>
      <c r="H36" s="89">
        <v>0</v>
      </c>
      <c r="I36" s="89"/>
      <c r="J36" s="89">
        <v>0</v>
      </c>
      <c r="K36" s="90">
        <v>0</v>
      </c>
    </row>
    <row r="37" spans="1:11" ht="15" customHeight="1" x14ac:dyDescent="0.25">
      <c r="A37" s="230" t="s">
        <v>99</v>
      </c>
      <c r="B37" s="224"/>
      <c r="C37" s="224"/>
      <c r="D37" s="224"/>
      <c r="E37" s="224"/>
      <c r="F37" s="91">
        <f>F34-F35+F36</f>
        <v>14668.380000000074</v>
      </c>
      <c r="G37" s="91">
        <f>G34-G35+G36</f>
        <v>14668.380000000074</v>
      </c>
      <c r="H37" s="91">
        <v>16114.53</v>
      </c>
      <c r="I37" s="100">
        <v>155205.76999999999</v>
      </c>
      <c r="J37" s="91">
        <f>J34-J35+J36</f>
        <v>16114.53</v>
      </c>
      <c r="K37" s="92">
        <f>K34-K35+K36</f>
        <v>16114.53</v>
      </c>
    </row>
    <row r="38" spans="1:11" ht="17.25" customHeight="1" x14ac:dyDescent="0.25"/>
    <row r="39" spans="1:11" x14ac:dyDescent="0.25">
      <c r="A39" s="231" t="s">
        <v>98</v>
      </c>
      <c r="B39" s="232"/>
      <c r="C39" s="232"/>
      <c r="D39" s="232"/>
      <c r="E39" s="232"/>
      <c r="F39" s="232"/>
      <c r="G39" s="232"/>
      <c r="H39" s="232"/>
      <c r="I39" s="232"/>
      <c r="J39" s="232"/>
      <c r="K39" s="232"/>
    </row>
    <row r="40" spans="1:11" ht="9" customHeight="1" x14ac:dyDescent="0.25"/>
    <row r="44" spans="1:11" ht="24.95" customHeight="1" x14ac:dyDescent="0.25">
      <c r="A44" s="231" t="s">
        <v>28</v>
      </c>
      <c r="B44" s="232"/>
      <c r="C44" s="232"/>
      <c r="D44" s="232"/>
      <c r="E44" s="232"/>
      <c r="F44" s="232"/>
      <c r="G44" s="232"/>
      <c r="H44" s="232"/>
      <c r="I44" s="203"/>
    </row>
  </sheetData>
  <mergeCells count="25">
    <mergeCell ref="A44:H44"/>
    <mergeCell ref="A39:K39"/>
    <mergeCell ref="A21:E21"/>
    <mergeCell ref="A22:E22"/>
    <mergeCell ref="A24:K24"/>
    <mergeCell ref="A27:E27"/>
    <mergeCell ref="A28:E28"/>
    <mergeCell ref="A29:E29"/>
    <mergeCell ref="A31:K31"/>
    <mergeCell ref="A34:E34"/>
    <mergeCell ref="A35:E35"/>
    <mergeCell ref="A37:E37"/>
    <mergeCell ref="A36:E36"/>
    <mergeCell ref="A20:E20"/>
    <mergeCell ref="A1:K1"/>
    <mergeCell ref="A3:K3"/>
    <mergeCell ref="A5:K5"/>
    <mergeCell ref="A8:E8"/>
    <mergeCell ref="A9:E9"/>
    <mergeCell ref="A10:E10"/>
    <mergeCell ref="A12:E12"/>
    <mergeCell ref="A13:E13"/>
    <mergeCell ref="A14:E14"/>
    <mergeCell ref="A16:K16"/>
    <mergeCell ref="A19:E19"/>
  </mergeCells>
  <pageMargins left="0.7" right="0.7" top="0.75" bottom="0.75" header="0.3" footer="0.3"/>
  <pageSetup paperSize="9" scale="6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08"/>
  <sheetViews>
    <sheetView topLeftCell="A91" zoomScale="140" zoomScaleNormal="140" workbookViewId="0">
      <selection activeCell="E107" sqref="E107"/>
    </sheetView>
  </sheetViews>
  <sheetFormatPr defaultRowHeight="15" x14ac:dyDescent="0.25"/>
  <cols>
    <col min="1" max="1" width="7.42578125" bestFit="1" customWidth="1"/>
    <col min="2" max="2" width="8.42578125" bestFit="1" customWidth="1"/>
    <col min="3" max="3" width="7.7109375" bestFit="1" customWidth="1"/>
    <col min="4" max="4" width="26.7109375" customWidth="1"/>
    <col min="5" max="5" width="20.140625" customWidth="1"/>
    <col min="6" max="6" width="20" customWidth="1"/>
    <col min="7" max="8" width="21.140625" customWidth="1"/>
    <col min="9" max="9" width="19.28515625" customWidth="1"/>
    <col min="10" max="10" width="21.5703125" customWidth="1"/>
  </cols>
  <sheetData>
    <row r="1" spans="1:11" ht="42" customHeight="1" x14ac:dyDescent="0.25">
      <c r="A1" s="220" t="s">
        <v>185</v>
      </c>
      <c r="B1" s="220"/>
      <c r="C1" s="220"/>
      <c r="D1" s="220"/>
      <c r="E1" s="220"/>
      <c r="F1" s="220"/>
      <c r="G1" s="220"/>
      <c r="H1" s="220"/>
      <c r="I1" s="220"/>
      <c r="J1" s="220"/>
    </row>
    <row r="2" spans="1:11" ht="18" customHeight="1" x14ac:dyDescent="0.25">
      <c r="A2" s="3"/>
      <c r="B2" s="3"/>
      <c r="C2" s="3"/>
      <c r="D2" s="3"/>
      <c r="E2" s="16"/>
      <c r="F2" s="16"/>
      <c r="G2" s="3"/>
      <c r="H2" s="16"/>
      <c r="I2" s="3"/>
      <c r="J2" s="3"/>
    </row>
    <row r="3" spans="1:11" ht="15.75" x14ac:dyDescent="0.25">
      <c r="A3" s="220" t="s">
        <v>21</v>
      </c>
      <c r="B3" s="220"/>
      <c r="C3" s="220"/>
      <c r="D3" s="220"/>
      <c r="E3" s="220"/>
      <c r="F3" s="220"/>
      <c r="G3" s="220"/>
      <c r="H3" s="220"/>
      <c r="I3" s="221"/>
      <c r="J3" s="221"/>
    </row>
    <row r="4" spans="1:11" ht="18" x14ac:dyDescent="0.25">
      <c r="A4" s="3"/>
      <c r="B4" s="3"/>
      <c r="C4" s="3"/>
      <c r="D4" s="3"/>
      <c r="E4" s="16"/>
      <c r="F4" s="16"/>
      <c r="G4" s="3"/>
      <c r="H4" s="16"/>
      <c r="I4" s="4"/>
      <c r="J4" s="4"/>
    </row>
    <row r="5" spans="1:11" ht="18" customHeight="1" x14ac:dyDescent="0.25">
      <c r="A5" s="220" t="s">
        <v>7</v>
      </c>
      <c r="B5" s="222"/>
      <c r="C5" s="222"/>
      <c r="D5" s="222"/>
      <c r="E5" s="222"/>
      <c r="F5" s="222"/>
      <c r="G5" s="222"/>
      <c r="H5" s="222"/>
      <c r="I5" s="222"/>
      <c r="J5" s="222"/>
    </row>
    <row r="6" spans="1:11" ht="18" x14ac:dyDescent="0.25">
      <c r="A6" s="3"/>
      <c r="B6" s="3"/>
      <c r="C6" s="3"/>
      <c r="D6" s="3"/>
      <c r="E6" s="16"/>
      <c r="F6" s="16"/>
      <c r="G6" s="3"/>
      <c r="H6" s="16"/>
      <c r="I6" s="4"/>
      <c r="J6" s="4"/>
    </row>
    <row r="7" spans="1:11" ht="15.75" x14ac:dyDescent="0.25">
      <c r="A7" s="220" t="s">
        <v>136</v>
      </c>
      <c r="B7" s="249"/>
      <c r="C7" s="249"/>
      <c r="D7" s="249"/>
      <c r="E7" s="249"/>
      <c r="F7" s="249"/>
      <c r="G7" s="249"/>
      <c r="H7" s="249"/>
      <c r="I7" s="249"/>
      <c r="J7" s="249"/>
    </row>
    <row r="8" spans="1:11" ht="18" x14ac:dyDescent="0.25">
      <c r="A8" s="3"/>
      <c r="B8" s="3"/>
      <c r="C8" s="3"/>
      <c r="D8" s="3"/>
      <c r="E8" s="116">
        <f t="shared" ref="E8:J8" si="0">E10+E47</f>
        <v>2201269.89</v>
      </c>
      <c r="F8" s="116">
        <f t="shared" si="0"/>
        <v>2209417.9499999997</v>
      </c>
      <c r="G8" s="116">
        <f t="shared" si="0"/>
        <v>2746637.2599999993</v>
      </c>
      <c r="H8" s="193">
        <f t="shared" si="0"/>
        <v>3040252.92</v>
      </c>
      <c r="I8" s="116">
        <f t="shared" si="0"/>
        <v>3040252.92</v>
      </c>
      <c r="J8" s="116">
        <f t="shared" si="0"/>
        <v>2575316.9599999995</v>
      </c>
      <c r="K8" s="38"/>
    </row>
    <row r="9" spans="1:11" ht="25.5" x14ac:dyDescent="0.25">
      <c r="A9" s="13" t="s">
        <v>8</v>
      </c>
      <c r="B9" s="12" t="s">
        <v>9</v>
      </c>
      <c r="C9" s="12" t="s">
        <v>10</v>
      </c>
      <c r="D9" s="12" t="s">
        <v>6</v>
      </c>
      <c r="E9" s="125" t="s">
        <v>165</v>
      </c>
      <c r="F9" s="124" t="s">
        <v>143</v>
      </c>
      <c r="G9" s="124" t="s">
        <v>143</v>
      </c>
      <c r="H9" s="172" t="s">
        <v>170</v>
      </c>
      <c r="I9" s="13" t="s">
        <v>146</v>
      </c>
      <c r="J9" s="13" t="s">
        <v>167</v>
      </c>
    </row>
    <row r="10" spans="1:11" ht="15.75" customHeight="1" x14ac:dyDescent="0.25">
      <c r="A10" s="39">
        <v>6</v>
      </c>
      <c r="B10" s="39"/>
      <c r="C10" s="39"/>
      <c r="D10" s="39" t="s">
        <v>11</v>
      </c>
      <c r="E10" s="150">
        <f t="shared" ref="E10:J10" si="1">E11+E15+E17+E19+E22+E24</f>
        <v>2186601.52</v>
      </c>
      <c r="F10" s="117">
        <f t="shared" si="1"/>
        <v>2195293.42</v>
      </c>
      <c r="G10" s="117">
        <f t="shared" si="1"/>
        <v>2730522.7299999995</v>
      </c>
      <c r="H10" s="195">
        <f t="shared" si="1"/>
        <v>3195458.69</v>
      </c>
      <c r="I10" s="117">
        <f t="shared" si="1"/>
        <v>3195458.69</v>
      </c>
      <c r="J10" s="117">
        <f t="shared" si="1"/>
        <v>2730522.7299999995</v>
      </c>
    </row>
    <row r="11" spans="1:11" ht="38.25" x14ac:dyDescent="0.25">
      <c r="A11" s="27"/>
      <c r="B11" s="28">
        <v>63</v>
      </c>
      <c r="C11" s="28"/>
      <c r="D11" s="28" t="s">
        <v>29</v>
      </c>
      <c r="E11" s="146">
        <f>E12+E13</f>
        <v>1770207.74</v>
      </c>
      <c r="F11" s="118">
        <f>SUM(F12:F13)</f>
        <v>1746554.6</v>
      </c>
      <c r="G11" s="118">
        <f>SUM(G12:G13,G14)</f>
        <v>2116822.0399999996</v>
      </c>
      <c r="H11" s="194">
        <f>SUM(H12:H13,H14)</f>
        <v>2519976.2799999998</v>
      </c>
      <c r="I11" s="118">
        <f t="shared" ref="I11:J11" si="2">SUM(I12:I13,I14)</f>
        <v>2519976.2799999998</v>
      </c>
      <c r="J11" s="118">
        <f t="shared" si="2"/>
        <v>2116822.0399999996</v>
      </c>
    </row>
    <row r="12" spans="1:11" x14ac:dyDescent="0.25">
      <c r="A12" s="8"/>
      <c r="B12" s="8"/>
      <c r="C12" s="9">
        <v>50</v>
      </c>
      <c r="D12" s="9" t="s">
        <v>158</v>
      </c>
      <c r="E12" s="145">
        <v>1684060.17</v>
      </c>
      <c r="F12" s="119">
        <v>1671646.07</v>
      </c>
      <c r="G12" s="119">
        <v>2053766.13</v>
      </c>
      <c r="H12" s="189">
        <v>2419293.2599999998</v>
      </c>
      <c r="I12" s="119">
        <v>2419293.2599999998</v>
      </c>
      <c r="J12" s="119">
        <v>2053766.13</v>
      </c>
    </row>
    <row r="13" spans="1:11" x14ac:dyDescent="0.25">
      <c r="A13" s="8"/>
      <c r="B13" s="8"/>
      <c r="C13" s="9">
        <v>56</v>
      </c>
      <c r="D13" s="9" t="s">
        <v>157</v>
      </c>
      <c r="E13" s="145">
        <v>86147.57</v>
      </c>
      <c r="F13" s="119">
        <v>74908.53</v>
      </c>
      <c r="G13" s="119">
        <v>54521.53</v>
      </c>
      <c r="H13" s="189">
        <v>100683.02</v>
      </c>
      <c r="I13" s="119">
        <v>100683.02</v>
      </c>
      <c r="J13" s="119">
        <v>54521.53</v>
      </c>
    </row>
    <row r="14" spans="1:11" x14ac:dyDescent="0.25">
      <c r="A14" s="8"/>
      <c r="B14" s="8"/>
      <c r="C14" s="9">
        <v>51</v>
      </c>
      <c r="D14" s="9" t="s">
        <v>156</v>
      </c>
      <c r="E14" s="145">
        <v>0</v>
      </c>
      <c r="F14" s="119">
        <v>0</v>
      </c>
      <c r="G14" s="119">
        <v>8534.3799999999992</v>
      </c>
      <c r="H14" s="189">
        <v>0</v>
      </c>
      <c r="I14" s="119">
        <v>0</v>
      </c>
      <c r="J14" s="119">
        <v>8534.3799999999992</v>
      </c>
    </row>
    <row r="15" spans="1:11" x14ac:dyDescent="0.25">
      <c r="A15" s="29"/>
      <c r="B15" s="29">
        <v>64</v>
      </c>
      <c r="C15" s="30"/>
      <c r="D15" s="29" t="s">
        <v>32</v>
      </c>
      <c r="E15" s="148">
        <f>E16</f>
        <v>415.03</v>
      </c>
      <c r="F15" s="118">
        <f>F16</f>
        <v>274.70999999999998</v>
      </c>
      <c r="G15" s="118">
        <f>G16</f>
        <v>0</v>
      </c>
      <c r="H15" s="194">
        <v>0</v>
      </c>
      <c r="I15" s="118">
        <f t="shared" ref="I15:J15" si="3">I16</f>
        <v>0</v>
      </c>
      <c r="J15" s="118">
        <f t="shared" si="3"/>
        <v>0</v>
      </c>
    </row>
    <row r="16" spans="1:11" x14ac:dyDescent="0.25">
      <c r="A16" s="8"/>
      <c r="B16" s="8"/>
      <c r="C16" s="9">
        <v>31</v>
      </c>
      <c r="D16" s="9" t="s">
        <v>44</v>
      </c>
      <c r="E16" s="147">
        <v>415.03</v>
      </c>
      <c r="F16" s="119">
        <v>274.70999999999998</v>
      </c>
      <c r="G16" s="119">
        <v>0</v>
      </c>
      <c r="H16" s="189">
        <v>0</v>
      </c>
      <c r="I16" s="119">
        <v>0</v>
      </c>
      <c r="J16" s="119">
        <v>0</v>
      </c>
    </row>
    <row r="17" spans="1:10" ht="58.5" customHeight="1" x14ac:dyDescent="0.25">
      <c r="A17" s="29"/>
      <c r="B17" s="29">
        <v>65</v>
      </c>
      <c r="C17" s="30"/>
      <c r="D17" s="31" t="s">
        <v>33</v>
      </c>
      <c r="E17" s="149">
        <f>E18</f>
        <v>62242.9</v>
      </c>
      <c r="F17" s="118">
        <f>F18</f>
        <v>43250.89</v>
      </c>
      <c r="G17" s="118">
        <f>G18</f>
        <v>75000</v>
      </c>
      <c r="H17" s="194">
        <f>H18</f>
        <v>87157.97</v>
      </c>
      <c r="I17" s="118">
        <f t="shared" ref="I17:J17" si="4">I18</f>
        <v>87157.97</v>
      </c>
      <c r="J17" s="118">
        <f t="shared" si="4"/>
        <v>75000</v>
      </c>
    </row>
    <row r="18" spans="1:10" x14ac:dyDescent="0.25">
      <c r="A18" s="8"/>
      <c r="B18" s="8"/>
      <c r="C18" s="9">
        <v>41</v>
      </c>
      <c r="D18" s="9" t="s">
        <v>42</v>
      </c>
      <c r="E18" s="145">
        <v>62242.9</v>
      </c>
      <c r="F18" s="119">
        <v>43250.89</v>
      </c>
      <c r="G18" s="119">
        <v>75000</v>
      </c>
      <c r="H18" s="189">
        <v>87157.97</v>
      </c>
      <c r="I18" s="119">
        <v>87157.97</v>
      </c>
      <c r="J18" s="119">
        <v>75000</v>
      </c>
    </row>
    <row r="19" spans="1:10" ht="38.25" x14ac:dyDescent="0.25">
      <c r="A19" s="29"/>
      <c r="B19" s="29">
        <v>66</v>
      </c>
      <c r="C19" s="30"/>
      <c r="D19" s="31" t="s">
        <v>38</v>
      </c>
      <c r="E19" s="149">
        <f>E20+E21</f>
        <v>15358.72</v>
      </c>
      <c r="F19" s="118">
        <f>SUM(F20:F21)</f>
        <v>15613.14</v>
      </c>
      <c r="G19" s="118">
        <f>SUM(G20:G21)</f>
        <v>19140</v>
      </c>
      <c r="H19" s="194">
        <f>H20+H21</f>
        <v>29920</v>
      </c>
      <c r="I19" s="118">
        <f>SUM(I20:I21)</f>
        <v>29920</v>
      </c>
      <c r="J19" s="118">
        <f>SUM(J20:J21)</f>
        <v>19140</v>
      </c>
    </row>
    <row r="20" spans="1:10" x14ac:dyDescent="0.25">
      <c r="A20" s="8"/>
      <c r="B20" s="8"/>
      <c r="C20" s="9">
        <v>31</v>
      </c>
      <c r="D20" s="9" t="s">
        <v>44</v>
      </c>
      <c r="E20" s="145">
        <v>14918.72</v>
      </c>
      <c r="F20" s="119">
        <v>15427.33</v>
      </c>
      <c r="G20" s="119">
        <v>19140</v>
      </c>
      <c r="H20" s="189">
        <v>28920</v>
      </c>
      <c r="I20" s="119">
        <v>28920</v>
      </c>
      <c r="J20" s="119">
        <v>19140</v>
      </c>
    </row>
    <row r="21" spans="1:10" x14ac:dyDescent="0.25">
      <c r="A21" s="8"/>
      <c r="B21" s="8"/>
      <c r="C21" s="9">
        <v>6103</v>
      </c>
      <c r="D21" s="9" t="s">
        <v>45</v>
      </c>
      <c r="E21" s="145">
        <v>440</v>
      </c>
      <c r="F21" s="119">
        <v>185.81</v>
      </c>
      <c r="G21" s="119">
        <v>0</v>
      </c>
      <c r="H21" s="189">
        <v>1000</v>
      </c>
      <c r="I21" s="119">
        <v>1000</v>
      </c>
      <c r="J21" s="119">
        <v>0</v>
      </c>
    </row>
    <row r="22" spans="1:10" ht="38.25" x14ac:dyDescent="0.25">
      <c r="A22" s="29"/>
      <c r="B22" s="29">
        <v>67</v>
      </c>
      <c r="C22" s="30"/>
      <c r="D22" s="28" t="s">
        <v>30</v>
      </c>
      <c r="E22" s="146">
        <f>E23</f>
        <v>338377.13</v>
      </c>
      <c r="F22" s="118">
        <f>F23</f>
        <v>389600.08</v>
      </c>
      <c r="G22" s="118">
        <f>G23</f>
        <v>519560.69</v>
      </c>
      <c r="H22" s="194">
        <f>H23</f>
        <v>558404.43999999994</v>
      </c>
      <c r="I22" s="118">
        <f t="shared" ref="I22:J22" si="5">I23</f>
        <v>558404.43999999994</v>
      </c>
      <c r="J22" s="118">
        <f t="shared" si="5"/>
        <v>519560.69</v>
      </c>
    </row>
    <row r="23" spans="1:10" x14ac:dyDescent="0.25">
      <c r="A23" s="8"/>
      <c r="B23" s="8"/>
      <c r="C23" s="9">
        <v>11</v>
      </c>
      <c r="D23" s="9" t="s">
        <v>12</v>
      </c>
      <c r="E23" s="145">
        <v>338377.13</v>
      </c>
      <c r="F23" s="119">
        <v>389600.08</v>
      </c>
      <c r="G23" s="119">
        <v>519560.69</v>
      </c>
      <c r="H23" s="189">
        <v>558404.43999999994</v>
      </c>
      <c r="I23" s="119">
        <v>558404.43999999994</v>
      </c>
      <c r="J23" s="119">
        <v>519560.69</v>
      </c>
    </row>
    <row r="24" spans="1:10" ht="25.5" x14ac:dyDescent="0.25">
      <c r="A24" s="29"/>
      <c r="B24" s="29">
        <v>68</v>
      </c>
      <c r="C24" s="30"/>
      <c r="D24" s="31" t="s">
        <v>34</v>
      </c>
      <c r="E24" s="149">
        <v>0</v>
      </c>
      <c r="F24" s="118">
        <f>F25</f>
        <v>0</v>
      </c>
      <c r="G24" s="118">
        <f>G25</f>
        <v>0</v>
      </c>
      <c r="H24" s="194">
        <v>0</v>
      </c>
      <c r="I24" s="118">
        <f t="shared" ref="I24:J24" si="6">I25</f>
        <v>0</v>
      </c>
      <c r="J24" s="118">
        <f t="shared" si="6"/>
        <v>0</v>
      </c>
    </row>
    <row r="25" spans="1:10" x14ac:dyDescent="0.25">
      <c r="A25" s="8"/>
      <c r="B25" s="8"/>
      <c r="C25" s="9">
        <v>31</v>
      </c>
      <c r="D25" s="9" t="s">
        <v>44</v>
      </c>
      <c r="E25" s="145">
        <v>0</v>
      </c>
      <c r="F25" s="119">
        <v>0</v>
      </c>
      <c r="G25" s="119">
        <v>0</v>
      </c>
      <c r="H25" s="189">
        <v>0</v>
      </c>
      <c r="I25" s="119">
        <v>0</v>
      </c>
      <c r="J25" s="119">
        <v>0</v>
      </c>
    </row>
    <row r="26" spans="1:10" x14ac:dyDescent="0.25">
      <c r="A26" s="41"/>
      <c r="B26" s="41"/>
      <c r="C26" s="42"/>
      <c r="D26" s="42"/>
      <c r="E26" s="42"/>
      <c r="F26" s="120"/>
      <c r="G26" s="120"/>
      <c r="H26" s="120"/>
      <c r="I26" s="120"/>
      <c r="J26" s="120"/>
    </row>
    <row r="27" spans="1:10" x14ac:dyDescent="0.25">
      <c r="A27" s="41"/>
      <c r="B27" s="41"/>
      <c r="C27" s="42"/>
      <c r="D27" s="42"/>
      <c r="E27" s="42"/>
      <c r="F27" s="120"/>
      <c r="G27" s="120"/>
      <c r="H27" s="120"/>
      <c r="I27" s="120"/>
      <c r="J27" s="120"/>
    </row>
    <row r="28" spans="1:10" ht="15.75" x14ac:dyDescent="0.25">
      <c r="A28" s="243" t="s">
        <v>138</v>
      </c>
      <c r="B28" s="250"/>
      <c r="C28" s="250"/>
      <c r="D28" s="250"/>
      <c r="E28" s="250"/>
      <c r="F28" s="250"/>
      <c r="G28" s="250"/>
      <c r="H28" s="250"/>
      <c r="I28" s="250"/>
      <c r="J28" s="121"/>
    </row>
    <row r="29" spans="1:10" x14ac:dyDescent="0.25">
      <c r="A29" s="41"/>
      <c r="B29" s="41"/>
      <c r="C29" s="42"/>
      <c r="D29" s="42"/>
      <c r="E29" s="42"/>
      <c r="F29" s="122"/>
      <c r="G29" s="122"/>
      <c r="H29" s="122"/>
      <c r="I29" s="123"/>
      <c r="J29" s="121"/>
    </row>
    <row r="30" spans="1:10" ht="25.5" x14ac:dyDescent="0.25">
      <c r="A30" s="124" t="s">
        <v>8</v>
      </c>
      <c r="B30" s="125" t="s">
        <v>9</v>
      </c>
      <c r="C30" s="125" t="s">
        <v>10</v>
      </c>
      <c r="D30" s="125" t="s">
        <v>13</v>
      </c>
      <c r="E30" s="151" t="s">
        <v>145</v>
      </c>
      <c r="F30" s="124" t="s">
        <v>113</v>
      </c>
      <c r="G30" s="124" t="s">
        <v>143</v>
      </c>
      <c r="H30" s="172" t="s">
        <v>170</v>
      </c>
      <c r="I30" s="124" t="s">
        <v>114</v>
      </c>
      <c r="J30" s="124" t="s">
        <v>146</v>
      </c>
    </row>
    <row r="31" spans="1:10" x14ac:dyDescent="0.25">
      <c r="A31" s="34">
        <v>9</v>
      </c>
      <c r="B31" s="34"/>
      <c r="C31" s="34"/>
      <c r="D31" s="34" t="s">
        <v>76</v>
      </c>
      <c r="E31" s="34"/>
      <c r="F31" s="126"/>
      <c r="G31" s="126"/>
      <c r="H31" s="126"/>
      <c r="I31" s="126"/>
      <c r="J31" s="126"/>
    </row>
    <row r="32" spans="1:10" x14ac:dyDescent="0.25">
      <c r="A32" s="27"/>
      <c r="B32" s="28">
        <v>92</v>
      </c>
      <c r="C32" s="28"/>
      <c r="D32" s="28" t="s">
        <v>77</v>
      </c>
      <c r="E32" s="28"/>
      <c r="F32" s="118">
        <f>SUM(F33:F39)</f>
        <v>0</v>
      </c>
      <c r="G32" s="118">
        <v>0</v>
      </c>
      <c r="H32" s="118"/>
      <c r="I32" s="118">
        <v>0</v>
      </c>
      <c r="J32" s="118">
        <v>0</v>
      </c>
    </row>
    <row r="33" spans="1:10" x14ac:dyDescent="0.25">
      <c r="A33" s="8"/>
      <c r="B33" s="8"/>
      <c r="C33" s="9">
        <v>11</v>
      </c>
      <c r="D33" s="9" t="s">
        <v>12</v>
      </c>
      <c r="E33" s="9"/>
      <c r="F33" s="119">
        <v>0</v>
      </c>
      <c r="G33" s="119"/>
      <c r="H33" s="119"/>
      <c r="I33" s="119"/>
      <c r="J33" s="119"/>
    </row>
    <row r="34" spans="1:10" x14ac:dyDescent="0.25">
      <c r="A34" s="8"/>
      <c r="B34" s="8"/>
      <c r="C34" s="9">
        <v>6103</v>
      </c>
      <c r="D34" s="9" t="s">
        <v>45</v>
      </c>
      <c r="E34" s="9"/>
      <c r="F34" s="119">
        <v>0</v>
      </c>
      <c r="G34" s="119"/>
      <c r="H34" s="119"/>
      <c r="I34" s="119"/>
      <c r="J34" s="119"/>
    </row>
    <row r="35" spans="1:10" x14ac:dyDescent="0.25">
      <c r="A35" s="8"/>
      <c r="B35" s="8"/>
      <c r="C35" s="9">
        <v>57</v>
      </c>
      <c r="D35" s="9" t="s">
        <v>120</v>
      </c>
      <c r="E35" s="9"/>
      <c r="F35" s="119">
        <v>0</v>
      </c>
      <c r="G35" s="119"/>
      <c r="H35" s="119"/>
      <c r="I35" s="119"/>
      <c r="J35" s="119"/>
    </row>
    <row r="36" spans="1:10" x14ac:dyDescent="0.25">
      <c r="A36" s="8"/>
      <c r="B36" s="8"/>
      <c r="C36" s="9">
        <v>5402</v>
      </c>
      <c r="D36" s="9" t="s">
        <v>121</v>
      </c>
      <c r="E36" s="9"/>
      <c r="F36" s="119">
        <v>0</v>
      </c>
      <c r="G36" s="119"/>
      <c r="H36" s="119"/>
      <c r="I36" s="119"/>
      <c r="J36" s="119"/>
    </row>
    <row r="37" spans="1:10" x14ac:dyDescent="0.25">
      <c r="A37" s="8"/>
      <c r="B37" s="8"/>
      <c r="C37" s="9">
        <v>57</v>
      </c>
      <c r="D37" s="9" t="s">
        <v>43</v>
      </c>
      <c r="E37" s="9"/>
      <c r="F37" s="119">
        <v>0</v>
      </c>
      <c r="G37" s="119"/>
      <c r="H37" s="119"/>
      <c r="I37" s="119"/>
      <c r="J37" s="119"/>
    </row>
    <row r="38" spans="1:10" x14ac:dyDescent="0.25">
      <c r="A38" s="8"/>
      <c r="B38" s="8"/>
      <c r="C38" s="9">
        <v>57</v>
      </c>
      <c r="D38" s="9" t="s">
        <v>122</v>
      </c>
      <c r="E38" s="9"/>
      <c r="F38" s="119">
        <v>0</v>
      </c>
      <c r="G38" s="119"/>
      <c r="H38" s="119"/>
      <c r="I38" s="119"/>
      <c r="J38" s="119"/>
    </row>
    <row r="39" spans="1:10" x14ac:dyDescent="0.25">
      <c r="A39" s="8"/>
      <c r="B39" s="8"/>
      <c r="C39" s="9">
        <v>5402</v>
      </c>
      <c r="D39" s="9" t="s">
        <v>123</v>
      </c>
      <c r="E39" s="9"/>
      <c r="F39" s="119">
        <v>0</v>
      </c>
      <c r="G39" s="119"/>
      <c r="H39" s="119"/>
      <c r="I39" s="127"/>
      <c r="J39" s="127"/>
    </row>
    <row r="40" spans="1:10" x14ac:dyDescent="0.25">
      <c r="A40" s="41"/>
      <c r="B40" s="41"/>
      <c r="C40" s="42"/>
      <c r="D40" s="42"/>
      <c r="E40" s="42"/>
      <c r="F40" s="120"/>
      <c r="G40" s="120"/>
      <c r="H40" s="120"/>
      <c r="I40" s="120"/>
      <c r="J40" s="120"/>
    </row>
    <row r="41" spans="1:10" x14ac:dyDescent="0.25">
      <c r="A41" s="41"/>
      <c r="B41" s="41"/>
      <c r="C41" s="42"/>
      <c r="D41" s="42"/>
      <c r="E41" s="42"/>
      <c r="F41" s="120"/>
      <c r="G41" s="120"/>
      <c r="H41" s="120"/>
      <c r="I41" s="120"/>
      <c r="J41" s="120"/>
    </row>
    <row r="42" spans="1:10" x14ac:dyDescent="0.25">
      <c r="A42" s="41"/>
      <c r="B42" s="41"/>
      <c r="C42" s="42"/>
      <c r="D42" s="42"/>
      <c r="E42" s="42"/>
      <c r="F42" s="122"/>
      <c r="G42" s="122"/>
      <c r="H42" s="122"/>
      <c r="I42" s="122"/>
      <c r="J42" s="122"/>
    </row>
    <row r="43" spans="1:10" ht="15.75" x14ac:dyDescent="0.25">
      <c r="A43" s="243" t="s">
        <v>79</v>
      </c>
      <c r="B43" s="250"/>
      <c r="C43" s="250"/>
      <c r="D43" s="250"/>
      <c r="E43" s="250"/>
      <c r="F43" s="250"/>
      <c r="G43" s="250"/>
      <c r="H43" s="250"/>
      <c r="I43" s="250"/>
      <c r="J43" s="250"/>
    </row>
    <row r="44" spans="1:10" x14ac:dyDescent="0.25">
      <c r="A44" s="41"/>
      <c r="B44" s="41"/>
      <c r="C44" s="42"/>
      <c r="D44" s="42"/>
      <c r="E44" s="42"/>
      <c r="F44" s="122"/>
      <c r="G44" s="122"/>
      <c r="H44" s="122"/>
      <c r="I44" s="122"/>
      <c r="J44" s="123"/>
    </row>
    <row r="45" spans="1:10" ht="25.5" x14ac:dyDescent="0.25">
      <c r="A45" s="124" t="s">
        <v>8</v>
      </c>
      <c r="B45" s="125" t="s">
        <v>9</v>
      </c>
      <c r="C45" s="125" t="s">
        <v>10</v>
      </c>
      <c r="D45" s="125" t="s">
        <v>13</v>
      </c>
      <c r="E45" s="151" t="s">
        <v>165</v>
      </c>
      <c r="F45" s="124" t="s">
        <v>143</v>
      </c>
      <c r="G45" s="124" t="s">
        <v>166</v>
      </c>
      <c r="H45" s="172" t="s">
        <v>170</v>
      </c>
      <c r="I45" s="124" t="s">
        <v>146</v>
      </c>
      <c r="J45" s="124" t="s">
        <v>167</v>
      </c>
    </row>
    <row r="46" spans="1:10" x14ac:dyDescent="0.25">
      <c r="A46" s="34">
        <v>9</v>
      </c>
      <c r="B46" s="34"/>
      <c r="C46" s="34"/>
      <c r="D46" s="34" t="s">
        <v>76</v>
      </c>
      <c r="E46" s="34"/>
      <c r="F46" s="126"/>
      <c r="G46" s="126"/>
      <c r="H46" s="126"/>
      <c r="I46" s="126"/>
      <c r="J46" s="126"/>
    </row>
    <row r="47" spans="1:10" x14ac:dyDescent="0.25">
      <c r="A47" s="27"/>
      <c r="B47" s="28">
        <v>92</v>
      </c>
      <c r="C47" s="28"/>
      <c r="D47" s="28" t="s">
        <v>77</v>
      </c>
      <c r="E47" s="146">
        <f>SUM(E48:E52)</f>
        <v>14668.369999999999</v>
      </c>
      <c r="F47" s="118">
        <f>SUM(F48:F52)</f>
        <v>14124.53</v>
      </c>
      <c r="G47" s="118">
        <f>SUM(G48:G52)</f>
        <v>16114.53</v>
      </c>
      <c r="H47" s="194">
        <f>SUM(H48:H53)</f>
        <v>-155205.77000000002</v>
      </c>
      <c r="I47" s="194">
        <f>SUM(I48:I53)</f>
        <v>-155205.77000000002</v>
      </c>
      <c r="J47" s="194">
        <f>SUM(J48:J53)</f>
        <v>-155205.77000000002</v>
      </c>
    </row>
    <row r="48" spans="1:10" x14ac:dyDescent="0.25">
      <c r="A48" s="8"/>
      <c r="B48" s="8"/>
      <c r="C48" s="9">
        <v>9231</v>
      </c>
      <c r="D48" s="9" t="s">
        <v>73</v>
      </c>
      <c r="E48" s="145">
        <v>-1756.92</v>
      </c>
      <c r="F48" s="119">
        <v>0</v>
      </c>
      <c r="G48" s="119">
        <v>3150</v>
      </c>
      <c r="H48" s="189">
        <v>15543.65</v>
      </c>
      <c r="I48" s="189">
        <v>15543.65</v>
      </c>
      <c r="J48" s="189">
        <v>15543.65</v>
      </c>
    </row>
    <row r="49" spans="1:11" x14ac:dyDescent="0.25">
      <c r="A49" s="8"/>
      <c r="B49" s="8"/>
      <c r="C49" s="9">
        <v>9241</v>
      </c>
      <c r="D49" s="9" t="s">
        <v>42</v>
      </c>
      <c r="E49" s="145">
        <v>16597.3</v>
      </c>
      <c r="F49" s="119">
        <v>13400</v>
      </c>
      <c r="G49" s="119">
        <v>12240</v>
      </c>
      <c r="H49" s="189">
        <v>28988.13</v>
      </c>
      <c r="I49" s="189">
        <v>28988.13</v>
      </c>
      <c r="J49" s="189">
        <v>28988.13</v>
      </c>
    </row>
    <row r="50" spans="1:11" x14ac:dyDescent="0.25">
      <c r="A50" s="8"/>
      <c r="B50" s="8"/>
      <c r="C50" s="9">
        <v>925401</v>
      </c>
      <c r="D50" s="9" t="s">
        <v>118</v>
      </c>
      <c r="E50" s="145">
        <v>0</v>
      </c>
      <c r="F50" s="119">
        <v>724.53</v>
      </c>
      <c r="G50" s="119">
        <v>724.53</v>
      </c>
      <c r="H50" s="189">
        <v>724.53</v>
      </c>
      <c r="I50" s="189">
        <v>724.53</v>
      </c>
      <c r="J50" s="189">
        <v>724.53</v>
      </c>
    </row>
    <row r="51" spans="1:11" x14ac:dyDescent="0.25">
      <c r="A51" s="8"/>
      <c r="B51" s="8"/>
      <c r="C51" s="9">
        <v>9250</v>
      </c>
      <c r="D51" s="9" t="s">
        <v>43</v>
      </c>
      <c r="E51" s="145">
        <v>-172.01</v>
      </c>
      <c r="F51" s="119">
        <v>0</v>
      </c>
      <c r="G51" s="119">
        <v>0</v>
      </c>
      <c r="H51" s="189">
        <v>-169483.98</v>
      </c>
      <c r="I51" s="189">
        <v>-169483.98</v>
      </c>
      <c r="J51" s="189">
        <v>-169483.98</v>
      </c>
    </row>
    <row r="52" spans="1:11" x14ac:dyDescent="0.25">
      <c r="A52" s="8"/>
      <c r="B52" s="8"/>
      <c r="C52" s="9">
        <v>926103</v>
      </c>
      <c r="D52" s="9" t="s">
        <v>45</v>
      </c>
      <c r="E52" s="145">
        <v>0</v>
      </c>
      <c r="F52" s="119">
        <v>0</v>
      </c>
      <c r="G52" s="119">
        <v>0</v>
      </c>
      <c r="H52" s="189">
        <v>218</v>
      </c>
      <c r="I52" s="189">
        <v>218</v>
      </c>
      <c r="J52" s="189">
        <v>218</v>
      </c>
    </row>
    <row r="53" spans="1:11" x14ac:dyDescent="0.25">
      <c r="A53" s="8"/>
      <c r="B53" s="8"/>
      <c r="C53" s="9">
        <v>9211</v>
      </c>
      <c r="D53" s="9" t="s">
        <v>181</v>
      </c>
      <c r="E53" s="145">
        <v>0</v>
      </c>
      <c r="F53" s="145">
        <v>0</v>
      </c>
      <c r="G53" s="145">
        <v>0</v>
      </c>
      <c r="H53" s="189">
        <v>-31196.1</v>
      </c>
      <c r="I53" s="189">
        <v>-31196.1</v>
      </c>
      <c r="J53" s="189">
        <v>-31196.1</v>
      </c>
    </row>
    <row r="54" spans="1:11" x14ac:dyDescent="0.25">
      <c r="A54" s="121"/>
      <c r="B54" s="121"/>
      <c r="C54" s="121"/>
      <c r="D54" s="121"/>
      <c r="E54" s="121"/>
      <c r="F54" s="121"/>
      <c r="G54" s="121"/>
      <c r="H54" s="121"/>
      <c r="I54" s="121"/>
      <c r="J54" s="121"/>
    </row>
    <row r="55" spans="1:11" ht="15.75" x14ac:dyDescent="0.25">
      <c r="A55" s="243" t="s">
        <v>137</v>
      </c>
      <c r="B55" s="250"/>
      <c r="C55" s="250"/>
      <c r="D55" s="250"/>
      <c r="E55" s="250"/>
      <c r="F55" s="250"/>
      <c r="G55" s="250"/>
      <c r="H55" s="250"/>
      <c r="I55" s="250"/>
      <c r="J55" s="250"/>
    </row>
    <row r="56" spans="1:11" ht="18" x14ac:dyDescent="0.25">
      <c r="A56" s="128"/>
      <c r="B56" s="128"/>
      <c r="C56" s="128"/>
      <c r="D56" s="128"/>
      <c r="E56" s="116">
        <f t="shared" ref="E56:J56" si="7">E58+E96</f>
        <v>2185780.9400000004</v>
      </c>
      <c r="F56" s="116">
        <f t="shared" si="7"/>
        <v>2209417.9499999997</v>
      </c>
      <c r="G56" s="116">
        <f t="shared" si="7"/>
        <v>2746637.2600000002</v>
      </c>
      <c r="H56" s="193">
        <f t="shared" si="7"/>
        <v>3040252.92</v>
      </c>
      <c r="I56" s="193">
        <f t="shared" si="7"/>
        <v>3040252.92</v>
      </c>
      <c r="J56" s="193">
        <f t="shared" si="7"/>
        <v>3040252.92</v>
      </c>
      <c r="K56" s="38"/>
    </row>
    <row r="57" spans="1:11" ht="25.5" x14ac:dyDescent="0.25">
      <c r="A57" s="124" t="s">
        <v>8</v>
      </c>
      <c r="B57" s="125" t="s">
        <v>9</v>
      </c>
      <c r="C57" s="125" t="s">
        <v>10</v>
      </c>
      <c r="D57" s="125" t="s">
        <v>13</v>
      </c>
      <c r="E57" s="151" t="s">
        <v>165</v>
      </c>
      <c r="F57" s="124" t="s">
        <v>143</v>
      </c>
      <c r="G57" s="124" t="s">
        <v>166</v>
      </c>
      <c r="H57" s="172" t="s">
        <v>170</v>
      </c>
      <c r="I57" s="172" t="s">
        <v>146</v>
      </c>
      <c r="J57" s="172" t="s">
        <v>167</v>
      </c>
    </row>
    <row r="58" spans="1:11" ht="15.75" customHeight="1" x14ac:dyDescent="0.25">
      <c r="A58" s="34">
        <v>3</v>
      </c>
      <c r="B58" s="34"/>
      <c r="C58" s="34"/>
      <c r="D58" s="34" t="s">
        <v>14</v>
      </c>
      <c r="E58" s="155">
        <f t="shared" ref="E58:J58" si="8">E59+E67+E80+E86+E94</f>
        <v>2129208.8000000003</v>
      </c>
      <c r="F58" s="129">
        <f t="shared" si="8"/>
        <v>2154315.8199999998</v>
      </c>
      <c r="G58" s="129">
        <f t="shared" si="8"/>
        <v>2547940.4000000004</v>
      </c>
      <c r="H58" s="197">
        <f t="shared" si="8"/>
        <v>2908962.88</v>
      </c>
      <c r="I58" s="197">
        <f t="shared" si="8"/>
        <v>2908962.88</v>
      </c>
      <c r="J58" s="197">
        <f t="shared" si="8"/>
        <v>2908962.88</v>
      </c>
    </row>
    <row r="59" spans="1:11" ht="15.75" customHeight="1" x14ac:dyDescent="0.25">
      <c r="A59" s="27"/>
      <c r="B59" s="28">
        <v>31</v>
      </c>
      <c r="C59" s="28"/>
      <c r="D59" s="28" t="s">
        <v>15</v>
      </c>
      <c r="E59" s="152">
        <f t="shared" ref="E59:J59" si="9">SUM(E60:E66)</f>
        <v>1694420.6099999999</v>
      </c>
      <c r="F59" s="118">
        <f t="shared" si="9"/>
        <v>1712244.51</v>
      </c>
      <c r="G59" s="118">
        <f t="shared" si="9"/>
        <v>2015827.12</v>
      </c>
      <c r="H59" s="194">
        <f t="shared" si="9"/>
        <v>2292682.38</v>
      </c>
      <c r="I59" s="194">
        <f t="shared" si="9"/>
        <v>2292682.38</v>
      </c>
      <c r="J59" s="194">
        <f t="shared" si="9"/>
        <v>2292682.38</v>
      </c>
    </row>
    <row r="60" spans="1:11" x14ac:dyDescent="0.25">
      <c r="A60" s="8"/>
      <c r="B60" s="8"/>
      <c r="C60" s="9">
        <v>11</v>
      </c>
      <c r="D60" s="9" t="s">
        <v>12</v>
      </c>
      <c r="E60" s="145">
        <v>124511.85</v>
      </c>
      <c r="F60" s="119">
        <v>124079.79</v>
      </c>
      <c r="G60" s="119">
        <v>152238.42000000001</v>
      </c>
      <c r="H60" s="189">
        <v>189195.05</v>
      </c>
      <c r="I60" s="189">
        <v>189195.05</v>
      </c>
      <c r="J60" s="189">
        <v>189195.05</v>
      </c>
    </row>
    <row r="61" spans="1:11" x14ac:dyDescent="0.25">
      <c r="A61" s="8"/>
      <c r="B61" s="8"/>
      <c r="C61" s="9">
        <v>31</v>
      </c>
      <c r="D61" s="9" t="s">
        <v>73</v>
      </c>
      <c r="E61" s="145">
        <v>1702.77</v>
      </c>
      <c r="F61" s="119">
        <v>3002.77</v>
      </c>
      <c r="G61" s="119">
        <v>800</v>
      </c>
      <c r="H61" s="189">
        <v>2400</v>
      </c>
      <c r="I61" s="189">
        <v>2400</v>
      </c>
      <c r="J61" s="189">
        <v>2400</v>
      </c>
    </row>
    <row r="62" spans="1:11" x14ac:dyDescent="0.25">
      <c r="A62" s="8"/>
      <c r="B62" s="8"/>
      <c r="C62" s="9">
        <v>41</v>
      </c>
      <c r="D62" s="9" t="s">
        <v>42</v>
      </c>
      <c r="E62" s="145">
        <v>4759.2299999999996</v>
      </c>
      <c r="F62" s="119">
        <v>3561.8</v>
      </c>
      <c r="G62" s="119">
        <v>0</v>
      </c>
      <c r="H62" s="189">
        <v>0</v>
      </c>
      <c r="I62" s="189">
        <v>0</v>
      </c>
      <c r="J62" s="189">
        <v>0</v>
      </c>
    </row>
    <row r="63" spans="1:11" x14ac:dyDescent="0.25">
      <c r="A63" s="8"/>
      <c r="B63" s="8"/>
      <c r="C63" s="9">
        <v>51</v>
      </c>
      <c r="D63" s="9" t="s">
        <v>156</v>
      </c>
      <c r="E63" s="145">
        <v>0</v>
      </c>
      <c r="F63" s="119">
        <v>0</v>
      </c>
      <c r="G63" s="119">
        <v>8189.76</v>
      </c>
      <c r="H63" s="189">
        <v>0</v>
      </c>
      <c r="I63" s="189">
        <v>0</v>
      </c>
      <c r="J63" s="189">
        <v>0</v>
      </c>
    </row>
    <row r="64" spans="1:11" x14ac:dyDescent="0.25">
      <c r="A64" s="8"/>
      <c r="B64" s="8"/>
      <c r="C64" s="9">
        <v>56</v>
      </c>
      <c r="D64" s="9" t="s">
        <v>157</v>
      </c>
      <c r="E64" s="145">
        <v>76973.789999999994</v>
      </c>
      <c r="F64" s="119">
        <v>66612.2</v>
      </c>
      <c r="G64" s="119">
        <v>46275.33</v>
      </c>
      <c r="H64" s="189">
        <v>89773.26</v>
      </c>
      <c r="I64" s="189">
        <v>89773.26</v>
      </c>
      <c r="J64" s="189">
        <v>89773.26</v>
      </c>
    </row>
    <row r="65" spans="1:10" x14ac:dyDescent="0.25">
      <c r="A65" s="8"/>
      <c r="B65" s="8"/>
      <c r="C65" s="9">
        <v>50</v>
      </c>
      <c r="D65" s="9" t="s">
        <v>43</v>
      </c>
      <c r="E65" s="145">
        <v>1486472.97</v>
      </c>
      <c r="F65" s="119">
        <v>1514987.95</v>
      </c>
      <c r="G65" s="119">
        <v>1808323.61</v>
      </c>
      <c r="H65" s="189">
        <v>2011314.07</v>
      </c>
      <c r="I65" s="189">
        <v>2011314.07</v>
      </c>
      <c r="J65" s="189">
        <v>2011314.07</v>
      </c>
    </row>
    <row r="66" spans="1:10" x14ac:dyDescent="0.25">
      <c r="A66" s="8"/>
      <c r="B66" s="8"/>
      <c r="C66" s="9">
        <v>6103</v>
      </c>
      <c r="D66" s="9" t="s">
        <v>45</v>
      </c>
      <c r="E66" s="145">
        <v>0</v>
      </c>
      <c r="F66" s="119">
        <v>0</v>
      </c>
      <c r="G66" s="119">
        <v>0</v>
      </c>
      <c r="H66" s="189">
        <v>0</v>
      </c>
      <c r="I66" s="189">
        <v>0</v>
      </c>
      <c r="J66" s="189">
        <v>0</v>
      </c>
    </row>
    <row r="67" spans="1:10" x14ac:dyDescent="0.25">
      <c r="A67" s="29"/>
      <c r="B67" s="29">
        <v>32</v>
      </c>
      <c r="C67" s="30"/>
      <c r="D67" s="29" t="s">
        <v>24</v>
      </c>
      <c r="E67" s="153">
        <f t="shared" ref="E67:J67" si="10">SUM(E68:E79)</f>
        <v>362515.55999999994</v>
      </c>
      <c r="F67" s="118">
        <f t="shared" si="10"/>
        <v>403266.43000000005</v>
      </c>
      <c r="G67" s="118">
        <f t="shared" si="10"/>
        <v>437935.91000000003</v>
      </c>
      <c r="H67" s="194">
        <f t="shared" si="10"/>
        <v>509917.47000000015</v>
      </c>
      <c r="I67" s="194">
        <f t="shared" si="10"/>
        <v>509917.47000000015</v>
      </c>
      <c r="J67" s="194">
        <f t="shared" si="10"/>
        <v>509917.47000000015</v>
      </c>
    </row>
    <row r="68" spans="1:10" x14ac:dyDescent="0.25">
      <c r="A68" s="8"/>
      <c r="B68" s="8"/>
      <c r="C68" s="9">
        <v>11</v>
      </c>
      <c r="D68" s="9" t="s">
        <v>12</v>
      </c>
      <c r="E68" s="145">
        <v>149245.03</v>
      </c>
      <c r="F68" s="119">
        <v>207491.29</v>
      </c>
      <c r="G68" s="119">
        <v>173972.27</v>
      </c>
      <c r="H68" s="189">
        <v>192588.29</v>
      </c>
      <c r="I68" s="189">
        <v>192588.29</v>
      </c>
      <c r="J68" s="189">
        <v>192588.29</v>
      </c>
    </row>
    <row r="69" spans="1:10" x14ac:dyDescent="0.25">
      <c r="A69" s="8"/>
      <c r="B69" s="8"/>
      <c r="C69" s="9">
        <v>31</v>
      </c>
      <c r="D69" s="9" t="s">
        <v>44</v>
      </c>
      <c r="E69" s="145">
        <v>5488.52</v>
      </c>
      <c r="F69" s="119">
        <v>9024.43</v>
      </c>
      <c r="G69" s="119">
        <v>3890</v>
      </c>
      <c r="H69" s="189">
        <v>18570</v>
      </c>
      <c r="I69" s="189">
        <v>18570</v>
      </c>
      <c r="J69" s="189">
        <v>18570</v>
      </c>
    </row>
    <row r="70" spans="1:10" x14ac:dyDescent="0.25">
      <c r="A70" s="8"/>
      <c r="B70" s="8"/>
      <c r="C70" s="9">
        <v>9231</v>
      </c>
      <c r="D70" s="9" t="s">
        <v>78</v>
      </c>
      <c r="E70" s="145">
        <v>0</v>
      </c>
      <c r="F70" s="119">
        <v>0</v>
      </c>
      <c r="G70" s="119">
        <v>0</v>
      </c>
      <c r="H70" s="189">
        <v>13123.65</v>
      </c>
      <c r="I70" s="189">
        <v>13123.65</v>
      </c>
      <c r="J70" s="189">
        <v>13123.65</v>
      </c>
    </row>
    <row r="71" spans="1:10" x14ac:dyDescent="0.25">
      <c r="A71" s="8"/>
      <c r="B71" s="8"/>
      <c r="C71" s="9">
        <v>41</v>
      </c>
      <c r="D71" s="9" t="s">
        <v>42</v>
      </c>
      <c r="E71" s="145">
        <v>46957.9</v>
      </c>
      <c r="F71" s="119">
        <v>38300.589999999997</v>
      </c>
      <c r="G71" s="119">
        <v>71140</v>
      </c>
      <c r="H71" s="189">
        <v>83557.97</v>
      </c>
      <c r="I71" s="189">
        <v>83557.97</v>
      </c>
      <c r="J71" s="189">
        <v>83557.97</v>
      </c>
    </row>
    <row r="72" spans="1:10" x14ac:dyDescent="0.25">
      <c r="A72" s="8"/>
      <c r="B72" s="8"/>
      <c r="C72" s="9">
        <v>9241</v>
      </c>
      <c r="D72" s="45" t="s">
        <v>80</v>
      </c>
      <c r="E72" s="145">
        <v>0</v>
      </c>
      <c r="F72" s="119">
        <v>13400</v>
      </c>
      <c r="G72" s="119">
        <v>12240</v>
      </c>
      <c r="H72" s="189">
        <v>28988.13</v>
      </c>
      <c r="I72" s="189">
        <v>28988.13</v>
      </c>
      <c r="J72" s="189">
        <v>28988.13</v>
      </c>
    </row>
    <row r="73" spans="1:10" x14ac:dyDescent="0.25">
      <c r="A73" s="8"/>
      <c r="B73" s="8"/>
      <c r="C73" s="9">
        <v>51</v>
      </c>
      <c r="D73" s="45" t="s">
        <v>156</v>
      </c>
      <c r="E73" s="145">
        <v>0</v>
      </c>
      <c r="F73" s="119">
        <v>0</v>
      </c>
      <c r="G73" s="119">
        <v>344.62</v>
      </c>
      <c r="H73" s="189">
        <v>0</v>
      </c>
      <c r="I73" s="189">
        <v>0</v>
      </c>
      <c r="J73" s="189">
        <v>0</v>
      </c>
    </row>
    <row r="74" spans="1:10" x14ac:dyDescent="0.25">
      <c r="A74" s="8"/>
      <c r="B74" s="8"/>
      <c r="C74" s="9">
        <v>56</v>
      </c>
      <c r="D74" s="9" t="s">
        <v>157</v>
      </c>
      <c r="E74" s="145">
        <v>11468</v>
      </c>
      <c r="F74" s="119">
        <v>8296.33</v>
      </c>
      <c r="G74" s="119">
        <v>1946.2</v>
      </c>
      <c r="H74" s="189">
        <v>2409.7600000000002</v>
      </c>
      <c r="I74" s="189">
        <v>2409.7600000000002</v>
      </c>
      <c r="J74" s="189">
        <v>2409.7600000000002</v>
      </c>
    </row>
    <row r="75" spans="1:10" x14ac:dyDescent="0.25">
      <c r="A75" s="8"/>
      <c r="B75" s="8"/>
      <c r="C75" s="9">
        <v>925601</v>
      </c>
      <c r="D75" s="9" t="s">
        <v>119</v>
      </c>
      <c r="E75" s="145">
        <v>0</v>
      </c>
      <c r="F75" s="119">
        <v>724.53</v>
      </c>
      <c r="G75" s="119">
        <v>724.53</v>
      </c>
      <c r="H75" s="189">
        <v>724.53</v>
      </c>
      <c r="I75" s="189">
        <v>724.53</v>
      </c>
      <c r="J75" s="189">
        <v>724.53</v>
      </c>
    </row>
    <row r="76" spans="1:10" x14ac:dyDescent="0.25">
      <c r="A76" s="8"/>
      <c r="B76" s="8"/>
      <c r="C76" s="9">
        <v>50</v>
      </c>
      <c r="D76" s="9" t="s">
        <v>43</v>
      </c>
      <c r="E76" s="145">
        <v>148916.10999999999</v>
      </c>
      <c r="F76" s="119">
        <v>125843.45</v>
      </c>
      <c r="G76" s="119">
        <v>173678.29</v>
      </c>
      <c r="H76" s="189">
        <v>166596.65</v>
      </c>
      <c r="I76" s="189">
        <v>166596.65</v>
      </c>
      <c r="J76" s="189">
        <v>166596.65</v>
      </c>
    </row>
    <row r="77" spans="1:10" x14ac:dyDescent="0.25">
      <c r="A77" s="8"/>
      <c r="B77" s="8"/>
      <c r="C77" s="9">
        <v>9250</v>
      </c>
      <c r="D77" s="9" t="s">
        <v>81</v>
      </c>
      <c r="E77" s="145">
        <v>0</v>
      </c>
      <c r="F77" s="119">
        <v>0</v>
      </c>
      <c r="G77" s="119">
        <v>0</v>
      </c>
      <c r="H77" s="189">
        <v>2310.5300000000002</v>
      </c>
      <c r="I77" s="189">
        <v>2310.5300000000002</v>
      </c>
      <c r="J77" s="189">
        <v>2310.5300000000002</v>
      </c>
    </row>
    <row r="78" spans="1:10" x14ac:dyDescent="0.25">
      <c r="A78" s="8"/>
      <c r="B78" s="8"/>
      <c r="C78" s="9">
        <v>6103</v>
      </c>
      <c r="D78" s="9" t="s">
        <v>45</v>
      </c>
      <c r="E78" s="145">
        <v>440</v>
      </c>
      <c r="F78" s="119">
        <v>185.81</v>
      </c>
      <c r="G78" s="119">
        <v>0</v>
      </c>
      <c r="H78" s="189">
        <v>1000</v>
      </c>
      <c r="I78" s="189">
        <v>1000</v>
      </c>
      <c r="J78" s="189">
        <v>1000</v>
      </c>
    </row>
    <row r="79" spans="1:10" x14ac:dyDescent="0.25">
      <c r="A79" s="8"/>
      <c r="B79" s="8"/>
      <c r="C79" s="9">
        <v>926103</v>
      </c>
      <c r="D79" s="9" t="s">
        <v>82</v>
      </c>
      <c r="E79" s="145">
        <v>0</v>
      </c>
      <c r="F79" s="119">
        <v>0</v>
      </c>
      <c r="G79" s="119">
        <v>0</v>
      </c>
      <c r="H79" s="189">
        <v>47.96</v>
      </c>
      <c r="I79" s="189">
        <v>47.96</v>
      </c>
      <c r="J79" s="189">
        <v>47.96</v>
      </c>
    </row>
    <row r="80" spans="1:10" x14ac:dyDescent="0.25">
      <c r="A80" s="29"/>
      <c r="B80" s="29">
        <v>34</v>
      </c>
      <c r="C80" s="30"/>
      <c r="D80" s="29" t="s">
        <v>35</v>
      </c>
      <c r="E80" s="153">
        <f>SUM(E81:E85)</f>
        <v>3900.1000000000004</v>
      </c>
      <c r="F80" s="118">
        <f t="shared" ref="F80" si="11">SUM(F81:F85)</f>
        <v>1869.26</v>
      </c>
      <c r="G80" s="118">
        <f>SUM(G81:G85)</f>
        <v>0</v>
      </c>
      <c r="H80" s="194">
        <f>SUM(H81:H85)</f>
        <v>463.03</v>
      </c>
      <c r="I80" s="194">
        <f t="shared" ref="I80:J80" si="12">SUM(I81:I85)</f>
        <v>463.03</v>
      </c>
      <c r="J80" s="194">
        <f t="shared" si="12"/>
        <v>463.03</v>
      </c>
    </row>
    <row r="81" spans="1:10" x14ac:dyDescent="0.25">
      <c r="A81" s="33"/>
      <c r="B81" s="33"/>
      <c r="C81" s="9">
        <v>11</v>
      </c>
      <c r="D81" s="9" t="s">
        <v>12</v>
      </c>
      <c r="E81" s="145">
        <v>821.92</v>
      </c>
      <c r="F81" s="130">
        <v>801</v>
      </c>
      <c r="G81" s="130">
        <v>0</v>
      </c>
      <c r="H81" s="196">
        <v>0</v>
      </c>
      <c r="I81" s="196">
        <v>0</v>
      </c>
      <c r="J81" s="196">
        <v>0</v>
      </c>
    </row>
    <row r="82" spans="1:10" x14ac:dyDescent="0.25">
      <c r="A82" s="33"/>
      <c r="B82" s="33"/>
      <c r="C82" s="9">
        <v>31</v>
      </c>
      <c r="D82" s="9" t="s">
        <v>44</v>
      </c>
      <c r="E82" s="145">
        <v>2.37</v>
      </c>
      <c r="F82" s="130">
        <v>0</v>
      </c>
      <c r="G82" s="130">
        <v>0</v>
      </c>
      <c r="H82" s="196">
        <v>50</v>
      </c>
      <c r="I82" s="196">
        <v>50</v>
      </c>
      <c r="J82" s="196">
        <v>50</v>
      </c>
    </row>
    <row r="83" spans="1:10" x14ac:dyDescent="0.25">
      <c r="A83" s="33"/>
      <c r="B83" s="33"/>
      <c r="C83" s="9">
        <v>50</v>
      </c>
      <c r="D83" s="9" t="s">
        <v>43</v>
      </c>
      <c r="E83" s="145">
        <v>2123.8200000000002</v>
      </c>
      <c r="F83" s="130">
        <v>353.97</v>
      </c>
      <c r="G83" s="130">
        <v>0</v>
      </c>
      <c r="H83" s="196">
        <v>0</v>
      </c>
      <c r="I83" s="196">
        <v>0</v>
      </c>
      <c r="J83" s="196">
        <v>0</v>
      </c>
    </row>
    <row r="84" spans="1:10" x14ac:dyDescent="0.25">
      <c r="A84" s="33"/>
      <c r="B84" s="33"/>
      <c r="C84" s="9">
        <v>9250</v>
      </c>
      <c r="D84" s="9" t="s">
        <v>184</v>
      </c>
      <c r="E84" s="145"/>
      <c r="F84" s="130"/>
      <c r="G84" s="130"/>
      <c r="H84" s="196">
        <v>413.03</v>
      </c>
      <c r="I84" s="196">
        <v>413.03</v>
      </c>
      <c r="J84" s="196">
        <v>413.03</v>
      </c>
    </row>
    <row r="85" spans="1:10" x14ac:dyDescent="0.25">
      <c r="A85" s="8"/>
      <c r="B85" s="8"/>
      <c r="C85" s="9">
        <v>41</v>
      </c>
      <c r="D85" s="9" t="s">
        <v>42</v>
      </c>
      <c r="E85" s="145">
        <v>951.99</v>
      </c>
      <c r="F85" s="119">
        <v>714.29</v>
      </c>
      <c r="G85" s="119">
        <v>0</v>
      </c>
      <c r="H85" s="189">
        <v>0</v>
      </c>
      <c r="I85" s="189">
        <v>0</v>
      </c>
      <c r="J85" s="189">
        <v>0</v>
      </c>
    </row>
    <row r="86" spans="1:10" ht="38.25" x14ac:dyDescent="0.25">
      <c r="A86" s="29"/>
      <c r="B86" s="29">
        <v>37</v>
      </c>
      <c r="C86" s="30"/>
      <c r="D86" s="31" t="s">
        <v>36</v>
      </c>
      <c r="E86" s="154">
        <f>SUM(E87:E93)</f>
        <v>67093.14</v>
      </c>
      <c r="F86" s="118">
        <f>SUM(F87:F93)</f>
        <v>35656.229999999996</v>
      </c>
      <c r="G86" s="118">
        <f>SUM(G87:G93)</f>
        <v>92866.37</v>
      </c>
      <c r="H86" s="194">
        <f>SUM(H87:H93)</f>
        <v>104700</v>
      </c>
      <c r="I86" s="194">
        <f t="shared" ref="I86:J86" si="13">SUM(I87:I93)</f>
        <v>104700</v>
      </c>
      <c r="J86" s="194">
        <f t="shared" si="13"/>
        <v>104700</v>
      </c>
    </row>
    <row r="87" spans="1:10" x14ac:dyDescent="0.25">
      <c r="A87" s="8"/>
      <c r="B87" s="8"/>
      <c r="C87" s="9">
        <v>11</v>
      </c>
      <c r="D87" s="9" t="s">
        <v>12</v>
      </c>
      <c r="E87" s="145">
        <v>39242.65</v>
      </c>
      <c r="F87" s="119">
        <v>11028</v>
      </c>
      <c r="G87" s="119">
        <v>54500</v>
      </c>
      <c r="H87" s="189">
        <v>54225</v>
      </c>
      <c r="I87" s="189">
        <v>54225</v>
      </c>
      <c r="J87" s="189">
        <v>54225</v>
      </c>
    </row>
    <row r="88" spans="1:10" x14ac:dyDescent="0.25">
      <c r="A88" s="8"/>
      <c r="B88" s="8"/>
      <c r="C88" s="9">
        <v>31</v>
      </c>
      <c r="D88" s="9" t="s">
        <v>44</v>
      </c>
      <c r="E88" s="145">
        <v>23.63</v>
      </c>
      <c r="F88" s="119">
        <v>0</v>
      </c>
      <c r="G88" s="119">
        <v>0</v>
      </c>
      <c r="H88" s="189">
        <v>0</v>
      </c>
      <c r="I88" s="189">
        <v>0</v>
      </c>
      <c r="J88" s="189">
        <v>0</v>
      </c>
    </row>
    <row r="89" spans="1:10" x14ac:dyDescent="0.25">
      <c r="A89" s="8"/>
      <c r="B89" s="8"/>
      <c r="C89" s="9">
        <v>9231</v>
      </c>
      <c r="D89" s="9" t="s">
        <v>78</v>
      </c>
      <c r="E89" s="145">
        <v>0</v>
      </c>
      <c r="F89" s="119">
        <v>0</v>
      </c>
      <c r="G89" s="119">
        <v>0</v>
      </c>
      <c r="H89" s="189">
        <v>0</v>
      </c>
      <c r="I89" s="189">
        <v>0</v>
      </c>
      <c r="J89" s="189">
        <v>0</v>
      </c>
    </row>
    <row r="90" spans="1:10" x14ac:dyDescent="0.25">
      <c r="A90" s="8"/>
      <c r="B90" s="8"/>
      <c r="C90" s="9">
        <v>41</v>
      </c>
      <c r="D90" s="9" t="s">
        <v>42</v>
      </c>
      <c r="E90" s="145">
        <v>0</v>
      </c>
      <c r="F90" s="119">
        <v>0</v>
      </c>
      <c r="G90" s="119">
        <v>0</v>
      </c>
      <c r="H90" s="189">
        <v>0</v>
      </c>
      <c r="I90" s="189">
        <v>0</v>
      </c>
      <c r="J90" s="189">
        <v>0</v>
      </c>
    </row>
    <row r="91" spans="1:10" x14ac:dyDescent="0.25">
      <c r="A91" s="8"/>
      <c r="B91" s="8"/>
      <c r="C91" s="9">
        <v>56</v>
      </c>
      <c r="D91" s="9" t="s">
        <v>157</v>
      </c>
      <c r="E91" s="145">
        <v>0</v>
      </c>
      <c r="F91" s="119">
        <v>0</v>
      </c>
      <c r="G91" s="119">
        <v>6300</v>
      </c>
      <c r="H91" s="189">
        <v>8500</v>
      </c>
      <c r="I91" s="189">
        <v>8500</v>
      </c>
      <c r="J91" s="189">
        <v>8500</v>
      </c>
    </row>
    <row r="92" spans="1:10" x14ac:dyDescent="0.25">
      <c r="A92" s="8"/>
      <c r="B92" s="8"/>
      <c r="C92" s="9">
        <v>50</v>
      </c>
      <c r="D92" s="9" t="s">
        <v>43</v>
      </c>
      <c r="E92" s="145">
        <v>27826.86</v>
      </c>
      <c r="F92" s="119">
        <v>24628.23</v>
      </c>
      <c r="G92" s="119">
        <v>32066.37</v>
      </c>
      <c r="H92" s="189">
        <v>41975</v>
      </c>
      <c r="I92" s="189">
        <v>41975</v>
      </c>
      <c r="J92" s="189">
        <v>41975</v>
      </c>
    </row>
    <row r="93" spans="1:10" x14ac:dyDescent="0.25">
      <c r="A93" s="8"/>
      <c r="B93" s="17"/>
      <c r="C93" s="9">
        <v>9250</v>
      </c>
      <c r="D93" s="9" t="s">
        <v>81</v>
      </c>
      <c r="E93" s="145">
        <v>0</v>
      </c>
      <c r="F93" s="119">
        <v>0</v>
      </c>
      <c r="G93" s="119">
        <v>0</v>
      </c>
      <c r="H93" s="189">
        <v>0</v>
      </c>
      <c r="I93" s="189">
        <v>0</v>
      </c>
      <c r="J93" s="189">
        <v>0</v>
      </c>
    </row>
    <row r="94" spans="1:10" ht="25.5" x14ac:dyDescent="0.25">
      <c r="A94" s="29"/>
      <c r="B94" s="29">
        <v>38</v>
      </c>
      <c r="C94" s="30"/>
      <c r="D94" s="31" t="s">
        <v>117</v>
      </c>
      <c r="E94" s="154">
        <f t="shared" ref="E94:J94" si="14">E95</f>
        <v>1279.3900000000001</v>
      </c>
      <c r="F94" s="118">
        <f t="shared" si="14"/>
        <v>1279.3900000000001</v>
      </c>
      <c r="G94" s="118">
        <f t="shared" si="14"/>
        <v>1311</v>
      </c>
      <c r="H94" s="194">
        <f t="shared" si="14"/>
        <v>1200</v>
      </c>
      <c r="I94" s="194">
        <f t="shared" si="14"/>
        <v>1200</v>
      </c>
      <c r="J94" s="194">
        <f t="shared" si="14"/>
        <v>1200</v>
      </c>
    </row>
    <row r="95" spans="1:10" x14ac:dyDescent="0.25">
      <c r="A95" s="8"/>
      <c r="B95" s="17"/>
      <c r="C95" s="9">
        <v>50</v>
      </c>
      <c r="D95" s="9" t="s">
        <v>43</v>
      </c>
      <c r="E95" s="145">
        <v>1279.3900000000001</v>
      </c>
      <c r="F95" s="119">
        <v>1279.3900000000001</v>
      </c>
      <c r="G95" s="119">
        <v>1311</v>
      </c>
      <c r="H95" s="189">
        <v>1200</v>
      </c>
      <c r="I95" s="189">
        <v>1200</v>
      </c>
      <c r="J95" s="189">
        <v>1200</v>
      </c>
    </row>
    <row r="96" spans="1:10" ht="25.5" x14ac:dyDescent="0.25">
      <c r="A96" s="35">
        <v>4</v>
      </c>
      <c r="B96" s="36"/>
      <c r="C96" s="36"/>
      <c r="D96" s="37" t="s">
        <v>16</v>
      </c>
      <c r="E96" s="158">
        <f>E97</f>
        <v>56572.14</v>
      </c>
      <c r="F96" s="129">
        <f>F97+F106</f>
        <v>55102.13</v>
      </c>
      <c r="G96" s="129">
        <f>G97+G106</f>
        <v>198696.86</v>
      </c>
      <c r="H96" s="197">
        <f>H97+H106</f>
        <v>131290.03999999998</v>
      </c>
      <c r="I96" s="197">
        <f>I97+I106</f>
        <v>131290.03999999998</v>
      </c>
      <c r="J96" s="197">
        <f>J97+J106</f>
        <v>131290.03999999998</v>
      </c>
    </row>
    <row r="97" spans="1:10" ht="38.25" x14ac:dyDescent="0.25">
      <c r="A97" s="28"/>
      <c r="B97" s="28">
        <v>42</v>
      </c>
      <c r="C97" s="28"/>
      <c r="D97" s="32" t="s">
        <v>31</v>
      </c>
      <c r="E97" s="157">
        <f t="shared" ref="E97:J97" si="15">SUM(E98:E105)</f>
        <v>56572.14</v>
      </c>
      <c r="F97" s="118">
        <f t="shared" si="15"/>
        <v>33102.129999999997</v>
      </c>
      <c r="G97" s="118">
        <f t="shared" si="15"/>
        <v>198696.86</v>
      </c>
      <c r="H97" s="194">
        <f t="shared" si="15"/>
        <v>111290.04</v>
      </c>
      <c r="I97" s="194">
        <f t="shared" si="15"/>
        <v>111290.04</v>
      </c>
      <c r="J97" s="194">
        <f t="shared" si="15"/>
        <v>111290.04</v>
      </c>
    </row>
    <row r="98" spans="1:10" x14ac:dyDescent="0.25">
      <c r="A98" s="10"/>
      <c r="B98" s="10"/>
      <c r="C98" s="9">
        <v>11</v>
      </c>
      <c r="D98" s="9" t="s">
        <v>12</v>
      </c>
      <c r="E98" s="145">
        <v>25757.21</v>
      </c>
      <c r="F98" s="119">
        <v>24200</v>
      </c>
      <c r="G98" s="119">
        <v>138850</v>
      </c>
      <c r="H98" s="189">
        <v>71200</v>
      </c>
      <c r="I98" s="189">
        <v>71200</v>
      </c>
      <c r="J98" s="189">
        <v>71200</v>
      </c>
    </row>
    <row r="99" spans="1:10" x14ac:dyDescent="0.25">
      <c r="A99" s="10"/>
      <c r="B99" s="10"/>
      <c r="C99" s="9">
        <v>31</v>
      </c>
      <c r="D99" s="9" t="s">
        <v>44</v>
      </c>
      <c r="E99" s="145">
        <v>196.1</v>
      </c>
      <c r="F99" s="119">
        <v>3674.84</v>
      </c>
      <c r="G99" s="119">
        <v>14450</v>
      </c>
      <c r="H99" s="189">
        <v>7900</v>
      </c>
      <c r="I99" s="189">
        <v>7900</v>
      </c>
      <c r="J99" s="189">
        <v>7900</v>
      </c>
    </row>
    <row r="100" spans="1:10" x14ac:dyDescent="0.25">
      <c r="A100" s="10"/>
      <c r="B100" s="10"/>
      <c r="C100" s="9">
        <v>9231</v>
      </c>
      <c r="D100" s="9" t="s">
        <v>78</v>
      </c>
      <c r="E100" s="145">
        <v>0</v>
      </c>
      <c r="F100" s="119">
        <v>0</v>
      </c>
      <c r="G100" s="119">
        <v>3150</v>
      </c>
      <c r="H100" s="189">
        <v>2420</v>
      </c>
      <c r="I100" s="189">
        <v>2420</v>
      </c>
      <c r="J100" s="189">
        <v>2420</v>
      </c>
    </row>
    <row r="101" spans="1:10" x14ac:dyDescent="0.25">
      <c r="A101" s="10"/>
      <c r="B101" s="10"/>
      <c r="C101" s="9">
        <v>41</v>
      </c>
      <c r="D101" s="9" t="s">
        <v>42</v>
      </c>
      <c r="E101" s="145">
        <v>0</v>
      </c>
      <c r="F101" s="119">
        <v>674.21</v>
      </c>
      <c r="G101" s="119">
        <v>3860</v>
      </c>
      <c r="H101" s="189">
        <v>3600</v>
      </c>
      <c r="I101" s="189">
        <v>3600</v>
      </c>
      <c r="J101" s="189">
        <v>3600</v>
      </c>
    </row>
    <row r="102" spans="1:10" x14ac:dyDescent="0.25">
      <c r="A102" s="10"/>
      <c r="B102" s="10"/>
      <c r="C102" s="9">
        <v>9241</v>
      </c>
      <c r="D102" s="45" t="s">
        <v>80</v>
      </c>
      <c r="E102" s="145">
        <v>3212.71</v>
      </c>
      <c r="F102" s="119">
        <v>0</v>
      </c>
      <c r="G102" s="119">
        <v>0</v>
      </c>
      <c r="H102" s="189">
        <v>0</v>
      </c>
      <c r="I102" s="189">
        <v>0</v>
      </c>
      <c r="J102" s="189">
        <v>0</v>
      </c>
    </row>
    <row r="103" spans="1:10" x14ac:dyDescent="0.25">
      <c r="A103" s="10"/>
      <c r="B103" s="10"/>
      <c r="C103" s="9">
        <v>6103</v>
      </c>
      <c r="D103" s="9" t="s">
        <v>45</v>
      </c>
      <c r="E103" s="145">
        <v>0</v>
      </c>
      <c r="F103" s="119">
        <v>0</v>
      </c>
      <c r="G103" s="119">
        <v>0</v>
      </c>
      <c r="H103" s="189">
        <v>0</v>
      </c>
      <c r="I103" s="189">
        <v>0</v>
      </c>
      <c r="J103" s="189">
        <v>0</v>
      </c>
    </row>
    <row r="104" spans="1:10" x14ac:dyDescent="0.25">
      <c r="A104" s="10"/>
      <c r="B104" s="10"/>
      <c r="C104" s="9">
        <v>6103</v>
      </c>
      <c r="D104" s="9" t="s">
        <v>183</v>
      </c>
      <c r="E104" s="145"/>
      <c r="F104" s="119"/>
      <c r="G104" s="119"/>
      <c r="H104" s="189">
        <v>170.04</v>
      </c>
      <c r="I104" s="189">
        <v>170.04</v>
      </c>
      <c r="J104" s="189">
        <v>170.04</v>
      </c>
    </row>
    <row r="105" spans="1:10" x14ac:dyDescent="0.25">
      <c r="A105" s="10"/>
      <c r="B105" s="10"/>
      <c r="C105" s="9">
        <v>50</v>
      </c>
      <c r="D105" s="9" t="s">
        <v>43</v>
      </c>
      <c r="E105" s="145">
        <v>27406.12</v>
      </c>
      <c r="F105" s="119">
        <v>4553.08</v>
      </c>
      <c r="G105" s="119">
        <v>38386.86</v>
      </c>
      <c r="H105" s="189">
        <v>26000</v>
      </c>
      <c r="I105" s="189">
        <v>26000</v>
      </c>
      <c r="J105" s="189">
        <v>26000</v>
      </c>
    </row>
    <row r="106" spans="1:10" ht="25.5" x14ac:dyDescent="0.25">
      <c r="A106" s="28"/>
      <c r="B106" s="28">
        <v>45</v>
      </c>
      <c r="C106" s="28"/>
      <c r="D106" s="32" t="s">
        <v>37</v>
      </c>
      <c r="E106" s="156">
        <f>E107</f>
        <v>0</v>
      </c>
      <c r="F106" s="118">
        <f t="shared" ref="F106" si="16">SUM(F107:F108)</f>
        <v>22000</v>
      </c>
      <c r="G106" s="118">
        <f>SUM(G107:G108)</f>
        <v>0</v>
      </c>
      <c r="H106" s="194">
        <f>H107</f>
        <v>20000</v>
      </c>
      <c r="I106" s="194">
        <f t="shared" ref="I106:J106" si="17">SUM(I107:I108)</f>
        <v>20000</v>
      </c>
      <c r="J106" s="194">
        <f t="shared" si="17"/>
        <v>20000</v>
      </c>
    </row>
    <row r="107" spans="1:10" x14ac:dyDescent="0.25">
      <c r="A107" s="10"/>
      <c r="B107" s="10"/>
      <c r="C107" s="9">
        <v>11</v>
      </c>
      <c r="D107" s="9" t="s">
        <v>12</v>
      </c>
      <c r="E107" s="145">
        <v>0</v>
      </c>
      <c r="F107" s="119">
        <v>22000</v>
      </c>
      <c r="G107" s="119">
        <v>0</v>
      </c>
      <c r="H107" s="189">
        <v>20000</v>
      </c>
      <c r="I107" s="189">
        <v>20000</v>
      </c>
      <c r="J107" s="189">
        <v>20000</v>
      </c>
    </row>
    <row r="108" spans="1:10" x14ac:dyDescent="0.25">
      <c r="A108" s="10"/>
      <c r="B108" s="10"/>
      <c r="C108" s="9"/>
      <c r="D108" s="9"/>
      <c r="E108" s="9"/>
      <c r="F108" s="43"/>
      <c r="G108" s="43"/>
      <c r="H108" s="43"/>
      <c r="I108" s="43"/>
      <c r="J108" s="44"/>
    </row>
  </sheetData>
  <mergeCells count="7">
    <mergeCell ref="A7:J7"/>
    <mergeCell ref="A55:J55"/>
    <mergeCell ref="A1:J1"/>
    <mergeCell ref="A3:J3"/>
    <mergeCell ref="A5:J5"/>
    <mergeCell ref="A43:J43"/>
    <mergeCell ref="A28:I28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32"/>
  <sheetViews>
    <sheetView zoomScale="130" zoomScaleNormal="130" workbookViewId="0">
      <selection activeCell="G28" sqref="G28"/>
    </sheetView>
  </sheetViews>
  <sheetFormatPr defaultRowHeight="15" x14ac:dyDescent="0.25"/>
  <cols>
    <col min="1" max="1" width="7.42578125" bestFit="1" customWidth="1"/>
    <col min="2" max="2" width="8.42578125" bestFit="1" customWidth="1"/>
    <col min="3" max="3" width="25.28515625" customWidth="1"/>
    <col min="4" max="4" width="15.42578125" customWidth="1"/>
    <col min="5" max="9" width="25.28515625" customWidth="1"/>
  </cols>
  <sheetData>
    <row r="1" spans="1:9" ht="42" customHeight="1" x14ac:dyDescent="0.25">
      <c r="A1" s="220" t="s">
        <v>185</v>
      </c>
      <c r="B1" s="220"/>
      <c r="C1" s="220"/>
      <c r="D1" s="220"/>
      <c r="E1" s="220"/>
      <c r="F1" s="220"/>
      <c r="G1" s="220"/>
      <c r="H1" s="220"/>
      <c r="I1" s="220"/>
    </row>
    <row r="2" spans="1:9" ht="18" customHeight="1" x14ac:dyDescent="0.25">
      <c r="A2" s="16"/>
      <c r="B2" s="16"/>
      <c r="C2" s="16"/>
      <c r="D2" s="16"/>
      <c r="E2" s="16"/>
      <c r="F2" s="16"/>
      <c r="G2" s="16"/>
      <c r="H2" s="16"/>
      <c r="I2" s="16"/>
    </row>
    <row r="3" spans="1:9" ht="15.75" customHeight="1" x14ac:dyDescent="0.25">
      <c r="A3" s="220" t="s">
        <v>21</v>
      </c>
      <c r="B3" s="220"/>
      <c r="C3" s="220"/>
      <c r="D3" s="220"/>
      <c r="E3" s="220"/>
      <c r="F3" s="220"/>
      <c r="G3" s="220"/>
      <c r="H3" s="220"/>
      <c r="I3" s="220"/>
    </row>
    <row r="4" spans="1:9" ht="18" x14ac:dyDescent="0.25">
      <c r="A4" s="16"/>
      <c r="B4" s="16"/>
      <c r="C4" s="16"/>
      <c r="D4" s="16"/>
      <c r="E4" s="16"/>
      <c r="F4" s="16"/>
      <c r="G4" s="16"/>
      <c r="H4" s="4"/>
      <c r="I4" s="4"/>
    </row>
    <row r="5" spans="1:9" ht="18" customHeight="1" x14ac:dyDescent="0.25">
      <c r="A5" s="220" t="s">
        <v>7</v>
      </c>
      <c r="B5" s="220"/>
      <c r="C5" s="220"/>
      <c r="D5" s="220"/>
      <c r="E5" s="220"/>
      <c r="F5" s="220"/>
      <c r="G5" s="220"/>
      <c r="H5" s="220"/>
      <c r="I5" s="220"/>
    </row>
    <row r="6" spans="1:9" ht="18" x14ac:dyDescent="0.25">
      <c r="A6" s="16"/>
      <c r="B6" s="16"/>
      <c r="C6" s="16"/>
      <c r="D6" s="16"/>
      <c r="E6" s="16"/>
      <c r="F6" s="16"/>
      <c r="G6" s="16"/>
      <c r="H6" s="4"/>
      <c r="I6" s="4"/>
    </row>
    <row r="7" spans="1:9" ht="15.75" customHeight="1" x14ac:dyDescent="0.25">
      <c r="A7" s="220" t="s">
        <v>112</v>
      </c>
      <c r="B7" s="220"/>
      <c r="C7" s="220"/>
      <c r="D7" s="220"/>
      <c r="E7" s="220"/>
      <c r="F7" s="220"/>
      <c r="G7" s="220"/>
      <c r="H7" s="220"/>
      <c r="I7" s="220"/>
    </row>
    <row r="8" spans="1:9" ht="18" x14ac:dyDescent="0.25">
      <c r="A8" s="16"/>
      <c r="B8" s="16"/>
      <c r="C8" s="16"/>
      <c r="D8" s="16"/>
      <c r="E8" s="16"/>
      <c r="F8" s="16"/>
      <c r="G8" s="16"/>
      <c r="H8" s="4"/>
      <c r="I8" s="4"/>
    </row>
    <row r="9" spans="1:9" ht="25.5" x14ac:dyDescent="0.25">
      <c r="A9" s="13" t="s">
        <v>8</v>
      </c>
      <c r="B9" s="12" t="s">
        <v>9</v>
      </c>
      <c r="C9" s="12" t="s">
        <v>6</v>
      </c>
      <c r="D9" s="151" t="s">
        <v>165</v>
      </c>
      <c r="E9" s="124" t="s">
        <v>143</v>
      </c>
      <c r="F9" s="124" t="s">
        <v>166</v>
      </c>
      <c r="G9" s="172" t="s">
        <v>174</v>
      </c>
      <c r="H9" s="172" t="s">
        <v>146</v>
      </c>
      <c r="I9" s="172" t="s">
        <v>167</v>
      </c>
    </row>
    <row r="10" spans="1:9" x14ac:dyDescent="0.25">
      <c r="A10" s="78"/>
      <c r="B10" s="79"/>
      <c r="C10" s="80" t="s">
        <v>0</v>
      </c>
      <c r="D10" s="179">
        <f>D11+D18</f>
        <v>2201269.89</v>
      </c>
      <c r="E10" s="132">
        <f>E11+E18</f>
        <v>2209417.9499999997</v>
      </c>
      <c r="F10" s="132">
        <f>F11+F18</f>
        <v>2746637.26</v>
      </c>
      <c r="G10" s="217">
        <f>G11+G18</f>
        <v>3040252.92</v>
      </c>
      <c r="H10" s="217">
        <f t="shared" ref="H10:I10" si="0">H11+H18</f>
        <v>3040252.92</v>
      </c>
      <c r="I10" s="217">
        <f t="shared" si="0"/>
        <v>3040252.92</v>
      </c>
    </row>
    <row r="11" spans="1:9" ht="15.75" customHeight="1" x14ac:dyDescent="0.25">
      <c r="A11" s="7">
        <v>6</v>
      </c>
      <c r="B11" s="7"/>
      <c r="C11" s="7" t="s">
        <v>11</v>
      </c>
      <c r="D11" s="178">
        <f>SUM(D12:D17)</f>
        <v>2186601.52</v>
      </c>
      <c r="E11" s="133">
        <f>SUM(E12:E17)</f>
        <v>2195293.42</v>
      </c>
      <c r="F11" s="133">
        <f>SUM(F12:F17)</f>
        <v>2730522.73</v>
      </c>
      <c r="G11" s="198">
        <f>SUM(G12:G17)</f>
        <v>3195458.69</v>
      </c>
      <c r="H11" s="198">
        <f t="shared" ref="H11" si="1">SUM(H12:H17)</f>
        <v>3195458.69</v>
      </c>
      <c r="I11" s="198">
        <f>SUM(I12:I17)</f>
        <v>3195458.69</v>
      </c>
    </row>
    <row r="12" spans="1:9" ht="38.25" x14ac:dyDescent="0.25">
      <c r="A12" s="27"/>
      <c r="B12" s="28">
        <v>63</v>
      </c>
      <c r="C12" s="28" t="s">
        <v>29</v>
      </c>
      <c r="D12" s="177">
        <v>1770207.74</v>
      </c>
      <c r="E12" s="118">
        <v>1746554.6</v>
      </c>
      <c r="F12" s="118">
        <v>2116822.04</v>
      </c>
      <c r="G12" s="194">
        <v>2519976.2799999998</v>
      </c>
      <c r="H12" s="194">
        <v>2519976.2799999998</v>
      </c>
      <c r="I12" s="194">
        <v>2519976.2799999998</v>
      </c>
    </row>
    <row r="13" spans="1:9" x14ac:dyDescent="0.25">
      <c r="A13" s="29"/>
      <c r="B13" s="29">
        <v>64</v>
      </c>
      <c r="C13" s="29" t="s">
        <v>32</v>
      </c>
      <c r="D13" s="177">
        <v>415.03</v>
      </c>
      <c r="E13" s="118">
        <v>274.70999999999998</v>
      </c>
      <c r="F13" s="118">
        <v>0</v>
      </c>
      <c r="G13" s="194">
        <v>0</v>
      </c>
      <c r="H13" s="194">
        <v>0</v>
      </c>
      <c r="I13" s="194">
        <v>0</v>
      </c>
    </row>
    <row r="14" spans="1:9" ht="58.5" customHeight="1" x14ac:dyDescent="0.25">
      <c r="A14" s="29"/>
      <c r="B14" s="29">
        <v>65</v>
      </c>
      <c r="C14" s="31" t="s">
        <v>33</v>
      </c>
      <c r="D14" s="177">
        <v>62242.9</v>
      </c>
      <c r="E14" s="118">
        <v>43250.89</v>
      </c>
      <c r="F14" s="118">
        <v>75000</v>
      </c>
      <c r="G14" s="194">
        <v>87157.97</v>
      </c>
      <c r="H14" s="194">
        <v>87157.97</v>
      </c>
      <c r="I14" s="194">
        <v>87157.97</v>
      </c>
    </row>
    <row r="15" spans="1:9" ht="38.25" x14ac:dyDescent="0.25">
      <c r="A15" s="29"/>
      <c r="B15" s="29">
        <v>66</v>
      </c>
      <c r="C15" s="31" t="s">
        <v>38</v>
      </c>
      <c r="D15" s="177">
        <v>15358.72</v>
      </c>
      <c r="E15" s="118">
        <v>15613.14</v>
      </c>
      <c r="F15" s="118">
        <v>19140</v>
      </c>
      <c r="G15" s="194">
        <v>29920</v>
      </c>
      <c r="H15" s="194">
        <v>29920</v>
      </c>
      <c r="I15" s="194">
        <v>29920</v>
      </c>
    </row>
    <row r="16" spans="1:9" ht="38.25" x14ac:dyDescent="0.25">
      <c r="A16" s="29"/>
      <c r="B16" s="29">
        <v>67</v>
      </c>
      <c r="C16" s="28" t="s">
        <v>30</v>
      </c>
      <c r="D16" s="177">
        <v>338377.13</v>
      </c>
      <c r="E16" s="118">
        <v>389600.08</v>
      </c>
      <c r="F16" s="118">
        <v>519560.69</v>
      </c>
      <c r="G16" s="194">
        <v>558404.43999999994</v>
      </c>
      <c r="H16" s="194">
        <v>558404.43999999994</v>
      </c>
      <c r="I16" s="194">
        <v>558404.43999999994</v>
      </c>
    </row>
    <row r="17" spans="1:9" ht="25.5" x14ac:dyDescent="0.25">
      <c r="A17" s="29"/>
      <c r="B17" s="29">
        <v>68</v>
      </c>
      <c r="C17" s="31" t="s">
        <v>34</v>
      </c>
      <c r="D17" s="177">
        <v>0</v>
      </c>
      <c r="E17" s="118">
        <v>0</v>
      </c>
      <c r="F17" s="118">
        <v>0</v>
      </c>
      <c r="G17" s="194">
        <v>0</v>
      </c>
      <c r="H17" s="194">
        <v>0</v>
      </c>
      <c r="I17" s="194">
        <v>0</v>
      </c>
    </row>
    <row r="18" spans="1:9" s="93" customFormat="1" x14ac:dyDescent="0.25">
      <c r="A18" s="94"/>
      <c r="B18" s="95">
        <v>92</v>
      </c>
      <c r="C18" s="96" t="s">
        <v>77</v>
      </c>
      <c r="D18" s="180">
        <v>14668.37</v>
      </c>
      <c r="E18" s="134">
        <v>14124.53</v>
      </c>
      <c r="F18" s="134">
        <v>16114.53</v>
      </c>
      <c r="G18" s="189">
        <v>-155205.76999999999</v>
      </c>
      <c r="H18" s="189">
        <v>-155205.76999999999</v>
      </c>
      <c r="I18" s="189">
        <v>-155205.76999999999</v>
      </c>
    </row>
    <row r="20" spans="1:9" ht="15.75" x14ac:dyDescent="0.25">
      <c r="A20" s="220" t="s">
        <v>115</v>
      </c>
      <c r="B20" s="249"/>
      <c r="C20" s="249"/>
      <c r="D20" s="249"/>
      <c r="E20" s="249"/>
      <c r="F20" s="249"/>
      <c r="G20" s="249"/>
      <c r="H20" s="249"/>
      <c r="I20" s="249"/>
    </row>
    <row r="21" spans="1:9" ht="18" x14ac:dyDescent="0.25">
      <c r="A21" s="16"/>
      <c r="B21" s="16"/>
      <c r="C21" s="16"/>
      <c r="D21" s="16"/>
      <c r="E21" s="16"/>
      <c r="F21" s="16"/>
      <c r="G21" s="16"/>
      <c r="H21" s="4"/>
      <c r="I21" s="4"/>
    </row>
    <row r="22" spans="1:9" ht="25.5" x14ac:dyDescent="0.25">
      <c r="A22" s="13" t="s">
        <v>8</v>
      </c>
      <c r="B22" s="12" t="s">
        <v>9</v>
      </c>
      <c r="C22" s="12" t="s">
        <v>13</v>
      </c>
      <c r="D22" s="151" t="s">
        <v>165</v>
      </c>
      <c r="E22" s="124" t="s">
        <v>143</v>
      </c>
      <c r="F22" s="124" t="s">
        <v>166</v>
      </c>
      <c r="G22" s="172" t="s">
        <v>174</v>
      </c>
      <c r="H22" s="172" t="s">
        <v>146</v>
      </c>
      <c r="I22" s="172" t="s">
        <v>167</v>
      </c>
    </row>
    <row r="23" spans="1:9" x14ac:dyDescent="0.25">
      <c r="A23" s="78"/>
      <c r="B23" s="79"/>
      <c r="C23" s="80" t="s">
        <v>1</v>
      </c>
      <c r="D23" s="179">
        <f>D24+D30</f>
        <v>2185780.9400000004</v>
      </c>
      <c r="E23" s="132">
        <f>E24+E30</f>
        <v>2209417.9499999997</v>
      </c>
      <c r="F23" s="132">
        <f>F24+F30</f>
        <v>2746637.2600000002</v>
      </c>
      <c r="G23" s="217">
        <f>G24+G30</f>
        <v>3040252.9199999995</v>
      </c>
      <c r="H23" s="217">
        <f t="shared" ref="H23:I23" si="2">H24+H30</f>
        <v>3040252.9199999995</v>
      </c>
      <c r="I23" s="217">
        <f t="shared" si="2"/>
        <v>3040252.9199999995</v>
      </c>
    </row>
    <row r="24" spans="1:9" ht="15.75" customHeight="1" x14ac:dyDescent="0.25">
      <c r="A24" s="7">
        <v>3</v>
      </c>
      <c r="B24" s="7"/>
      <c r="C24" s="7" t="s">
        <v>14</v>
      </c>
      <c r="D24" s="181">
        <f>SUM(D25:D29)</f>
        <v>2129208.8000000003</v>
      </c>
      <c r="E24" s="133">
        <f>SUM(E25:E29)</f>
        <v>2154315.8199999998</v>
      </c>
      <c r="F24" s="133">
        <f t="shared" ref="F24:I24" si="3">SUM(F25:F29)</f>
        <v>2547940.4000000004</v>
      </c>
      <c r="G24" s="198">
        <f t="shared" si="3"/>
        <v>2908962.8799999994</v>
      </c>
      <c r="H24" s="198">
        <f t="shared" si="3"/>
        <v>2908962.8799999994</v>
      </c>
      <c r="I24" s="198">
        <f t="shared" si="3"/>
        <v>2908962.8799999994</v>
      </c>
    </row>
    <row r="25" spans="1:9" ht="21" customHeight="1" x14ac:dyDescent="0.25">
      <c r="A25" s="27"/>
      <c r="B25" s="28">
        <v>31</v>
      </c>
      <c r="C25" s="28" t="s">
        <v>15</v>
      </c>
      <c r="D25" s="177">
        <v>1694420.61</v>
      </c>
      <c r="E25" s="118">
        <v>1712244.51</v>
      </c>
      <c r="F25" s="118">
        <v>2015827.12</v>
      </c>
      <c r="G25" s="194">
        <v>2292682.38</v>
      </c>
      <c r="H25" s="194">
        <v>2292682.38</v>
      </c>
      <c r="I25" s="194">
        <v>2292682.38</v>
      </c>
    </row>
    <row r="26" spans="1:9" x14ac:dyDescent="0.25">
      <c r="A26" s="29"/>
      <c r="B26" s="29">
        <v>32</v>
      </c>
      <c r="C26" s="29" t="s">
        <v>24</v>
      </c>
      <c r="D26" s="177">
        <v>362515.56</v>
      </c>
      <c r="E26" s="118">
        <v>403266.43</v>
      </c>
      <c r="F26" s="118">
        <v>437935.91</v>
      </c>
      <c r="G26" s="194">
        <v>509917.47</v>
      </c>
      <c r="H26" s="194">
        <v>509917.47</v>
      </c>
      <c r="I26" s="194">
        <v>509917.47</v>
      </c>
    </row>
    <row r="27" spans="1:9" x14ac:dyDescent="0.25">
      <c r="A27" s="29"/>
      <c r="B27" s="29">
        <v>34</v>
      </c>
      <c r="C27" s="29" t="s">
        <v>35</v>
      </c>
      <c r="D27" s="177">
        <v>3900.1</v>
      </c>
      <c r="E27" s="118">
        <v>1869.26</v>
      </c>
      <c r="F27" s="118">
        <v>0</v>
      </c>
      <c r="G27" s="194">
        <v>463.03</v>
      </c>
      <c r="H27" s="194">
        <v>463.03</v>
      </c>
      <c r="I27" s="194">
        <v>463.03</v>
      </c>
    </row>
    <row r="28" spans="1:9" ht="38.25" x14ac:dyDescent="0.25">
      <c r="A28" s="29"/>
      <c r="B28" s="29">
        <v>37</v>
      </c>
      <c r="C28" s="31" t="s">
        <v>36</v>
      </c>
      <c r="D28" s="177">
        <v>67093.14</v>
      </c>
      <c r="E28" s="118">
        <v>35656.230000000003</v>
      </c>
      <c r="F28" s="118">
        <v>92866.37</v>
      </c>
      <c r="G28" s="194">
        <v>104700</v>
      </c>
      <c r="H28" s="194">
        <v>104700</v>
      </c>
      <c r="I28" s="194">
        <v>104700</v>
      </c>
    </row>
    <row r="29" spans="1:9" ht="25.5" x14ac:dyDescent="0.25">
      <c r="A29" s="29"/>
      <c r="B29" s="29">
        <v>38</v>
      </c>
      <c r="C29" s="31" t="s">
        <v>117</v>
      </c>
      <c r="D29" s="177">
        <v>1279.3900000000001</v>
      </c>
      <c r="E29" s="118">
        <v>1279.3900000000001</v>
      </c>
      <c r="F29" s="118">
        <v>1311</v>
      </c>
      <c r="G29" s="194">
        <v>1200</v>
      </c>
      <c r="H29" s="194">
        <v>1200</v>
      </c>
      <c r="I29" s="194">
        <v>1200</v>
      </c>
    </row>
    <row r="30" spans="1:9" ht="25.5" x14ac:dyDescent="0.25">
      <c r="A30" s="81">
        <v>4</v>
      </c>
      <c r="B30" s="82"/>
      <c r="C30" s="83" t="s">
        <v>16</v>
      </c>
      <c r="D30" s="181">
        <f>D31+D32</f>
        <v>56572.14</v>
      </c>
      <c r="E30" s="133">
        <f>E31+E32</f>
        <v>55102.13</v>
      </c>
      <c r="F30" s="133">
        <f t="shared" ref="F30:I30" si="4">F31+F32</f>
        <v>198696.86</v>
      </c>
      <c r="G30" s="198">
        <f t="shared" si="4"/>
        <v>131290.03999999998</v>
      </c>
      <c r="H30" s="198">
        <f t="shared" si="4"/>
        <v>131290.03999999998</v>
      </c>
      <c r="I30" s="198">
        <f t="shared" si="4"/>
        <v>131290.03999999998</v>
      </c>
    </row>
    <row r="31" spans="1:9" ht="38.25" x14ac:dyDescent="0.25">
      <c r="A31" s="28"/>
      <c r="B31" s="28">
        <v>42</v>
      </c>
      <c r="C31" s="32" t="s">
        <v>31</v>
      </c>
      <c r="D31" s="177">
        <v>56572.14</v>
      </c>
      <c r="E31" s="118">
        <v>33102.129999999997</v>
      </c>
      <c r="F31" s="118">
        <v>198696.86</v>
      </c>
      <c r="G31" s="194">
        <v>111290.04</v>
      </c>
      <c r="H31" s="194">
        <v>111290.04</v>
      </c>
      <c r="I31" s="194">
        <v>111290.04</v>
      </c>
    </row>
    <row r="32" spans="1:9" ht="25.5" x14ac:dyDescent="0.25">
      <c r="A32" s="28"/>
      <c r="B32" s="28">
        <v>45</v>
      </c>
      <c r="C32" s="32" t="s">
        <v>37</v>
      </c>
      <c r="D32" s="177">
        <v>0</v>
      </c>
      <c r="E32" s="118">
        <v>22000</v>
      </c>
      <c r="F32" s="118">
        <v>0</v>
      </c>
      <c r="G32" s="194">
        <v>20000</v>
      </c>
      <c r="H32" s="194">
        <v>20000</v>
      </c>
      <c r="I32" s="194">
        <v>20000</v>
      </c>
    </row>
  </sheetData>
  <mergeCells count="5">
    <mergeCell ref="A1:I1"/>
    <mergeCell ref="A3:I3"/>
    <mergeCell ref="A5:I5"/>
    <mergeCell ref="A7:I7"/>
    <mergeCell ref="A20:I20"/>
  </mergeCells>
  <pageMargins left="0.7" right="0.7" top="0.75" bottom="0.75" header="0.3" footer="0.3"/>
  <pageSetup paperSize="9" scale="66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40"/>
  <sheetViews>
    <sheetView topLeftCell="A19" zoomScale="140" zoomScaleNormal="140" workbookViewId="0">
      <selection activeCell="H27" sqref="H27:I28"/>
    </sheetView>
  </sheetViews>
  <sheetFormatPr defaultRowHeight="15" x14ac:dyDescent="0.25"/>
  <cols>
    <col min="1" max="1" width="7.42578125" bestFit="1" customWidth="1"/>
    <col min="2" max="2" width="8.42578125" bestFit="1" customWidth="1"/>
    <col min="3" max="3" width="17.5703125" customWidth="1"/>
    <col min="4" max="4" width="15.7109375" customWidth="1"/>
    <col min="5" max="9" width="25.28515625" customWidth="1"/>
  </cols>
  <sheetData>
    <row r="1" spans="1:10" ht="42" customHeight="1" x14ac:dyDescent="0.25">
      <c r="A1" s="220" t="s">
        <v>185</v>
      </c>
      <c r="B1" s="220"/>
      <c r="C1" s="220"/>
      <c r="D1" s="220"/>
      <c r="E1" s="220"/>
      <c r="F1" s="220"/>
      <c r="G1" s="220"/>
      <c r="H1" s="220"/>
      <c r="I1" s="220"/>
    </row>
    <row r="2" spans="1:10" ht="18" customHeight="1" x14ac:dyDescent="0.25">
      <c r="A2" s="16"/>
      <c r="B2" s="16"/>
      <c r="C2" s="16"/>
      <c r="D2" s="16"/>
      <c r="E2" s="16"/>
      <c r="F2" s="16"/>
      <c r="G2" s="16"/>
      <c r="H2" s="16"/>
      <c r="I2" s="16"/>
    </row>
    <row r="3" spans="1:10" ht="15.75" x14ac:dyDescent="0.25">
      <c r="A3" s="220" t="s">
        <v>21</v>
      </c>
      <c r="B3" s="220"/>
      <c r="C3" s="220"/>
      <c r="D3" s="220"/>
      <c r="E3" s="220"/>
      <c r="F3" s="220"/>
      <c r="G3" s="220"/>
      <c r="H3" s="221"/>
      <c r="I3" s="221"/>
    </row>
    <row r="4" spans="1:10" ht="18" x14ac:dyDescent="0.25">
      <c r="A4" s="16"/>
      <c r="B4" s="16"/>
      <c r="C4" s="16"/>
      <c r="D4" s="16"/>
      <c r="E4" s="16"/>
      <c r="F4" s="16"/>
      <c r="G4" s="16"/>
      <c r="H4" s="4"/>
      <c r="I4" s="4"/>
    </row>
    <row r="5" spans="1:10" ht="18" customHeight="1" x14ac:dyDescent="0.25">
      <c r="A5" s="220" t="s">
        <v>125</v>
      </c>
      <c r="B5" s="222"/>
      <c r="C5" s="222"/>
      <c r="D5" s="222"/>
      <c r="E5" s="222"/>
      <c r="F5" s="222"/>
      <c r="G5" s="222"/>
      <c r="H5" s="222"/>
      <c r="I5" s="222"/>
    </row>
    <row r="6" spans="1:10" ht="18" x14ac:dyDescent="0.25">
      <c r="A6" s="16"/>
      <c r="B6" s="16"/>
      <c r="C6" s="16"/>
      <c r="D6" s="16"/>
      <c r="E6" s="16"/>
      <c r="F6" s="16"/>
      <c r="G6" s="16"/>
      <c r="H6" s="4"/>
      <c r="I6" s="4"/>
    </row>
    <row r="7" spans="1:10" ht="15.75" x14ac:dyDescent="0.25">
      <c r="A7" s="220" t="s">
        <v>126</v>
      </c>
      <c r="B7" s="249"/>
      <c r="C7" s="249"/>
      <c r="D7" s="249"/>
      <c r="E7" s="249"/>
      <c r="F7" s="249"/>
      <c r="G7" s="249"/>
      <c r="H7" s="249"/>
      <c r="I7" s="249"/>
    </row>
    <row r="8" spans="1:10" ht="18" x14ac:dyDescent="0.25">
      <c r="A8" s="16"/>
      <c r="B8" s="16"/>
      <c r="C8" s="16"/>
      <c r="D8" s="16"/>
      <c r="E8" s="46"/>
      <c r="F8" s="46"/>
      <c r="G8" s="46"/>
      <c r="H8" s="46"/>
      <c r="I8" s="46"/>
      <c r="J8" s="38"/>
    </row>
    <row r="9" spans="1:10" ht="25.5" x14ac:dyDescent="0.25">
      <c r="A9" s="254" t="s">
        <v>116</v>
      </c>
      <c r="B9" s="255"/>
      <c r="C9" s="256"/>
      <c r="D9" s="151" t="s">
        <v>165</v>
      </c>
      <c r="E9" s="124" t="s">
        <v>143</v>
      </c>
      <c r="F9" s="124" t="s">
        <v>166</v>
      </c>
      <c r="G9" s="172" t="s">
        <v>174</v>
      </c>
      <c r="H9" s="172" t="s">
        <v>146</v>
      </c>
      <c r="I9" s="172" t="s">
        <v>167</v>
      </c>
    </row>
    <row r="10" spans="1:10" s="98" customFormat="1" ht="25.5" customHeight="1" x14ac:dyDescent="0.25">
      <c r="A10" s="257" t="s">
        <v>0</v>
      </c>
      <c r="B10" s="258"/>
      <c r="C10" s="259"/>
      <c r="D10" s="183">
        <f>SUM(D11:D17)</f>
        <v>2186601.52</v>
      </c>
      <c r="E10" s="135">
        <f>SUM(E11:E17)</f>
        <v>2195107.6100000003</v>
      </c>
      <c r="F10" s="135">
        <f>SUM(F11:F22)</f>
        <v>2746637.26</v>
      </c>
      <c r="G10" s="208">
        <f>SUM(G11:G22)</f>
        <v>3040252.92</v>
      </c>
      <c r="H10" s="208">
        <f t="shared" ref="H10:I10" si="0">SUM(H11:H22)</f>
        <v>3040252.92</v>
      </c>
      <c r="I10" s="208">
        <f t="shared" si="0"/>
        <v>3040252.92</v>
      </c>
    </row>
    <row r="11" spans="1:10" x14ac:dyDescent="0.25">
      <c r="A11" s="251" t="s">
        <v>127</v>
      </c>
      <c r="B11" s="252"/>
      <c r="C11" s="253"/>
      <c r="D11" s="182">
        <v>338377.13</v>
      </c>
      <c r="E11" s="119">
        <v>389600.08</v>
      </c>
      <c r="F11" s="119">
        <v>519560.69</v>
      </c>
      <c r="G11" s="189">
        <v>527208.34</v>
      </c>
      <c r="H11" s="189">
        <v>527208.34</v>
      </c>
      <c r="I11" s="189">
        <v>527208.34</v>
      </c>
    </row>
    <row r="12" spans="1:10" x14ac:dyDescent="0.25">
      <c r="A12" s="251" t="s">
        <v>128</v>
      </c>
      <c r="B12" s="252"/>
      <c r="C12" s="253"/>
      <c r="D12" s="182">
        <v>15333.75</v>
      </c>
      <c r="E12" s="119">
        <v>15702.04</v>
      </c>
      <c r="F12" s="119">
        <v>19140</v>
      </c>
      <c r="G12" s="189">
        <v>28920</v>
      </c>
      <c r="H12" s="189">
        <v>28920</v>
      </c>
      <c r="I12" s="189">
        <v>28920</v>
      </c>
    </row>
    <row r="13" spans="1:10" x14ac:dyDescent="0.25">
      <c r="A13" s="251" t="s">
        <v>129</v>
      </c>
      <c r="B13" s="252"/>
      <c r="C13" s="253"/>
      <c r="D13" s="182">
        <v>62242.9</v>
      </c>
      <c r="E13" s="119">
        <v>43250.89</v>
      </c>
      <c r="F13" s="119">
        <v>75000</v>
      </c>
      <c r="G13" s="189">
        <v>87157.97</v>
      </c>
      <c r="H13" s="189">
        <v>87157.97</v>
      </c>
      <c r="I13" s="189">
        <v>87157.97</v>
      </c>
    </row>
    <row r="14" spans="1:10" x14ac:dyDescent="0.25">
      <c r="A14" s="251" t="s">
        <v>161</v>
      </c>
      <c r="B14" s="252"/>
      <c r="C14" s="253"/>
      <c r="D14" s="182">
        <v>0</v>
      </c>
      <c r="E14" s="119">
        <v>0</v>
      </c>
      <c r="F14" s="119">
        <v>8534.3799999999992</v>
      </c>
      <c r="G14" s="189">
        <v>0</v>
      </c>
      <c r="H14" s="189">
        <v>0</v>
      </c>
      <c r="I14" s="189">
        <v>0</v>
      </c>
    </row>
    <row r="15" spans="1:10" x14ac:dyDescent="0.25">
      <c r="A15" s="251" t="s">
        <v>176</v>
      </c>
      <c r="B15" s="252"/>
      <c r="C15" s="253"/>
      <c r="D15" s="182">
        <v>86147.57</v>
      </c>
      <c r="E15" s="119">
        <v>74908.53</v>
      </c>
      <c r="F15" s="119">
        <v>54521.53</v>
      </c>
      <c r="G15" s="189">
        <v>100683.02</v>
      </c>
      <c r="H15" s="189">
        <v>100683.02</v>
      </c>
      <c r="I15" s="189">
        <v>100683.02</v>
      </c>
    </row>
    <row r="16" spans="1:10" x14ac:dyDescent="0.25">
      <c r="A16" s="251" t="s">
        <v>175</v>
      </c>
      <c r="B16" s="252"/>
      <c r="C16" s="253"/>
      <c r="D16" s="182">
        <v>1684060.17</v>
      </c>
      <c r="E16" s="119">
        <v>1671646.07</v>
      </c>
      <c r="F16" s="119">
        <v>2053766.13</v>
      </c>
      <c r="G16" s="189">
        <v>2247085.7200000002</v>
      </c>
      <c r="H16" s="189">
        <v>2247085.7200000002</v>
      </c>
      <c r="I16" s="189">
        <v>2247085.7200000002</v>
      </c>
    </row>
    <row r="17" spans="1:10" x14ac:dyDescent="0.25">
      <c r="A17" s="251" t="s">
        <v>130</v>
      </c>
      <c r="B17" s="252"/>
      <c r="C17" s="253"/>
      <c r="D17" s="182">
        <v>440</v>
      </c>
      <c r="E17" s="119">
        <v>0</v>
      </c>
      <c r="F17" s="119">
        <v>0</v>
      </c>
      <c r="G17" s="189">
        <v>1000</v>
      </c>
      <c r="H17" s="189">
        <v>1000</v>
      </c>
      <c r="I17" s="189">
        <v>1000</v>
      </c>
    </row>
    <row r="18" spans="1:10" x14ac:dyDescent="0.25">
      <c r="A18" s="260" t="s">
        <v>132</v>
      </c>
      <c r="B18" s="261"/>
      <c r="C18" s="262"/>
      <c r="D18" s="182">
        <v>0</v>
      </c>
      <c r="E18" s="119">
        <v>0</v>
      </c>
      <c r="F18" s="119">
        <v>3150</v>
      </c>
      <c r="G18" s="189">
        <v>15543.65</v>
      </c>
      <c r="H18" s="189">
        <v>15543.65</v>
      </c>
      <c r="I18" s="189">
        <v>15543.65</v>
      </c>
    </row>
    <row r="19" spans="1:10" x14ac:dyDescent="0.25">
      <c r="A19" s="266" t="s">
        <v>133</v>
      </c>
      <c r="B19" s="267"/>
      <c r="C19" s="268"/>
      <c r="D19" s="182">
        <v>0</v>
      </c>
      <c r="E19" s="119">
        <v>0</v>
      </c>
      <c r="F19" s="119">
        <v>12240</v>
      </c>
      <c r="G19" s="189">
        <v>28988.13</v>
      </c>
      <c r="H19" s="189">
        <v>28988.13</v>
      </c>
      <c r="I19" s="189">
        <v>28988.13</v>
      </c>
    </row>
    <row r="20" spans="1:10" x14ac:dyDescent="0.25">
      <c r="A20" s="260" t="s">
        <v>177</v>
      </c>
      <c r="B20" s="261"/>
      <c r="C20" s="262"/>
      <c r="D20" s="182"/>
      <c r="E20" s="119"/>
      <c r="F20" s="119"/>
      <c r="G20" s="189">
        <v>2723.56</v>
      </c>
      <c r="H20" s="189">
        <v>2723.56</v>
      </c>
      <c r="I20" s="189">
        <v>2723.56</v>
      </c>
    </row>
    <row r="21" spans="1:10" x14ac:dyDescent="0.25">
      <c r="A21" s="260" t="s">
        <v>179</v>
      </c>
      <c r="B21" s="261"/>
      <c r="C21" s="262"/>
      <c r="D21" s="182"/>
      <c r="E21" s="119"/>
      <c r="F21" s="119"/>
      <c r="G21" s="189">
        <v>218</v>
      </c>
      <c r="H21" s="189">
        <v>218</v>
      </c>
      <c r="I21" s="189">
        <v>218</v>
      </c>
    </row>
    <row r="22" spans="1:10" x14ac:dyDescent="0.25">
      <c r="A22" s="260" t="s">
        <v>134</v>
      </c>
      <c r="B22" s="261"/>
      <c r="C22" s="262"/>
      <c r="D22" s="182">
        <v>0</v>
      </c>
      <c r="E22" s="119">
        <v>0</v>
      </c>
      <c r="F22" s="119">
        <v>724.53</v>
      </c>
      <c r="G22" s="189">
        <v>724.53</v>
      </c>
      <c r="H22" s="189">
        <v>724.53</v>
      </c>
      <c r="I22" s="189">
        <v>724.53</v>
      </c>
    </row>
    <row r="25" spans="1:10" ht="15.75" x14ac:dyDescent="0.25">
      <c r="A25" s="220" t="s">
        <v>131</v>
      </c>
      <c r="B25" s="249"/>
      <c r="C25" s="249"/>
      <c r="D25" s="249"/>
      <c r="E25" s="249"/>
      <c r="F25" s="249"/>
      <c r="G25" s="249"/>
      <c r="H25" s="249"/>
      <c r="I25" s="249"/>
    </row>
    <row r="26" spans="1:10" ht="18" x14ac:dyDescent="0.25">
      <c r="A26" s="16"/>
      <c r="B26" s="16"/>
      <c r="C26" s="16"/>
      <c r="D26" s="16"/>
      <c r="E26" s="46"/>
      <c r="F26" s="46"/>
      <c r="G26" s="46"/>
      <c r="H26" s="46"/>
      <c r="I26" s="46"/>
      <c r="J26" s="38"/>
    </row>
    <row r="27" spans="1:10" ht="25.5" x14ac:dyDescent="0.25">
      <c r="A27" s="254" t="s">
        <v>116</v>
      </c>
      <c r="B27" s="255"/>
      <c r="C27" s="256"/>
      <c r="D27" s="151" t="s">
        <v>165</v>
      </c>
      <c r="E27" s="124" t="s">
        <v>143</v>
      </c>
      <c r="F27" s="124" t="s">
        <v>166</v>
      </c>
      <c r="G27" s="172" t="s">
        <v>174</v>
      </c>
      <c r="H27" s="172" t="s">
        <v>146</v>
      </c>
      <c r="I27" s="172" t="s">
        <v>167</v>
      </c>
    </row>
    <row r="28" spans="1:10" ht="15.75" customHeight="1" x14ac:dyDescent="0.25">
      <c r="A28" s="263" t="s">
        <v>1</v>
      </c>
      <c r="B28" s="264"/>
      <c r="C28" s="265"/>
      <c r="D28" s="129">
        <f>SUM(D29:D40)</f>
        <v>2185780.94</v>
      </c>
      <c r="E28" s="129">
        <f>SUM(E29:E40)</f>
        <v>2209417.9500000002</v>
      </c>
      <c r="F28" s="129">
        <f t="shared" ref="F28:I28" si="1">SUM(F29:F40)</f>
        <v>2746637.26</v>
      </c>
      <c r="G28" s="197">
        <f>SUM(G29:G40)</f>
        <v>3040252.9200000004</v>
      </c>
      <c r="H28" s="197">
        <f t="shared" si="1"/>
        <v>3040252.9200000004</v>
      </c>
      <c r="I28" s="197">
        <f t="shared" si="1"/>
        <v>3040252.9200000004</v>
      </c>
    </row>
    <row r="29" spans="1:10" s="97" customFormat="1" ht="15.75" customHeight="1" x14ac:dyDescent="0.25">
      <c r="A29" s="251" t="s">
        <v>127</v>
      </c>
      <c r="B29" s="252"/>
      <c r="C29" s="253"/>
      <c r="D29" s="184">
        <v>314973.40000000002</v>
      </c>
      <c r="E29" s="130">
        <v>389600.08</v>
      </c>
      <c r="F29" s="130">
        <v>519560.69</v>
      </c>
      <c r="G29" s="189">
        <v>527208.34</v>
      </c>
      <c r="H29" s="189">
        <v>527208.34</v>
      </c>
      <c r="I29" s="189">
        <v>527208.34</v>
      </c>
    </row>
    <row r="30" spans="1:10" s="98" customFormat="1" x14ac:dyDescent="0.25">
      <c r="A30" s="251" t="s">
        <v>128</v>
      </c>
      <c r="B30" s="252"/>
      <c r="C30" s="253"/>
      <c r="D30" s="184">
        <v>7413.39</v>
      </c>
      <c r="E30" s="119">
        <v>15702.04</v>
      </c>
      <c r="F30" s="119">
        <v>19140</v>
      </c>
      <c r="G30" s="189">
        <v>28920</v>
      </c>
      <c r="H30" s="189">
        <v>28920</v>
      </c>
      <c r="I30" s="189">
        <v>28920</v>
      </c>
    </row>
    <row r="31" spans="1:10" s="98" customFormat="1" x14ac:dyDescent="0.25">
      <c r="A31" s="251" t="s">
        <v>132</v>
      </c>
      <c r="B31" s="252"/>
      <c r="C31" s="253"/>
      <c r="D31" s="184">
        <v>0</v>
      </c>
      <c r="E31" s="119">
        <v>0</v>
      </c>
      <c r="F31" s="119">
        <v>3150</v>
      </c>
      <c r="G31" s="189">
        <v>15543.65</v>
      </c>
      <c r="H31" s="189">
        <v>15543.65</v>
      </c>
      <c r="I31" s="189">
        <v>15543.65</v>
      </c>
    </row>
    <row r="32" spans="1:10" s="98" customFormat="1" x14ac:dyDescent="0.25">
      <c r="A32" s="251" t="s">
        <v>129</v>
      </c>
      <c r="B32" s="252"/>
      <c r="C32" s="253"/>
      <c r="D32" s="184">
        <v>55881.83</v>
      </c>
      <c r="E32" s="119">
        <v>43250.89</v>
      </c>
      <c r="F32" s="119">
        <v>75000</v>
      </c>
      <c r="G32" s="189">
        <v>87157.97</v>
      </c>
      <c r="H32" s="189">
        <v>87157.97</v>
      </c>
      <c r="I32" s="189">
        <v>87157.97</v>
      </c>
    </row>
    <row r="33" spans="1:9" s="98" customFormat="1" x14ac:dyDescent="0.25">
      <c r="A33" s="260" t="s">
        <v>133</v>
      </c>
      <c r="B33" s="261"/>
      <c r="C33" s="262"/>
      <c r="D33" s="184">
        <v>0</v>
      </c>
      <c r="E33" s="119">
        <v>13400</v>
      </c>
      <c r="F33" s="119">
        <v>12240</v>
      </c>
      <c r="G33" s="189">
        <v>28988.13</v>
      </c>
      <c r="H33" s="189">
        <v>28988.13</v>
      </c>
      <c r="I33" s="189">
        <v>28988.13</v>
      </c>
    </row>
    <row r="34" spans="1:9" s="98" customFormat="1" x14ac:dyDescent="0.25">
      <c r="A34" s="251" t="s">
        <v>161</v>
      </c>
      <c r="B34" s="252"/>
      <c r="C34" s="253"/>
      <c r="D34" s="184">
        <v>0</v>
      </c>
      <c r="E34" s="119">
        <v>0</v>
      </c>
      <c r="F34" s="119">
        <v>8534.3799999999992</v>
      </c>
      <c r="G34" s="189">
        <v>0</v>
      </c>
      <c r="H34" s="189">
        <v>0</v>
      </c>
      <c r="I34" s="189">
        <v>0</v>
      </c>
    </row>
    <row r="35" spans="1:9" s="98" customFormat="1" x14ac:dyDescent="0.25">
      <c r="A35" s="251" t="s">
        <v>176</v>
      </c>
      <c r="B35" s="252"/>
      <c r="C35" s="253"/>
      <c r="D35" s="184">
        <v>88441.79</v>
      </c>
      <c r="E35" s="119">
        <v>74908.53</v>
      </c>
      <c r="F35" s="119">
        <v>54521.53</v>
      </c>
      <c r="G35" s="189">
        <v>100683.02</v>
      </c>
      <c r="H35" s="189">
        <v>100683.02</v>
      </c>
      <c r="I35" s="189">
        <v>100683.02</v>
      </c>
    </row>
    <row r="36" spans="1:9" s="98" customFormat="1" x14ac:dyDescent="0.25">
      <c r="A36" s="251" t="s">
        <v>178</v>
      </c>
      <c r="B36" s="252"/>
      <c r="C36" s="253"/>
      <c r="D36" s="184">
        <v>0</v>
      </c>
      <c r="E36" s="119">
        <v>724.53</v>
      </c>
      <c r="F36" s="119">
        <v>724.53</v>
      </c>
      <c r="G36" s="189">
        <v>724.53</v>
      </c>
      <c r="H36" s="189">
        <v>724.53</v>
      </c>
      <c r="I36" s="189">
        <v>724.53</v>
      </c>
    </row>
    <row r="37" spans="1:9" s="98" customFormat="1" x14ac:dyDescent="0.25">
      <c r="A37" s="251" t="s">
        <v>175</v>
      </c>
      <c r="B37" s="252"/>
      <c r="C37" s="253"/>
      <c r="D37" s="184">
        <v>1718630.53</v>
      </c>
      <c r="E37" s="119">
        <v>1671646.07</v>
      </c>
      <c r="F37" s="119">
        <v>2053766.13</v>
      </c>
      <c r="G37" s="189">
        <v>2247085.7200000002</v>
      </c>
      <c r="H37" s="189">
        <v>2247085.7200000002</v>
      </c>
      <c r="I37" s="189">
        <v>2247085.7200000002</v>
      </c>
    </row>
    <row r="38" spans="1:9" s="98" customFormat="1" x14ac:dyDescent="0.25">
      <c r="A38" s="251" t="s">
        <v>177</v>
      </c>
      <c r="B38" s="252"/>
      <c r="C38" s="253"/>
      <c r="D38" s="184">
        <v>0</v>
      </c>
      <c r="E38" s="119">
        <v>0</v>
      </c>
      <c r="F38" s="119">
        <v>0</v>
      </c>
      <c r="G38" s="189">
        <v>2723.56</v>
      </c>
      <c r="H38" s="189">
        <v>2723.56</v>
      </c>
      <c r="I38" s="189">
        <v>2723.56</v>
      </c>
    </row>
    <row r="39" spans="1:9" s="98" customFormat="1" x14ac:dyDescent="0.25">
      <c r="A39" s="251" t="s">
        <v>130</v>
      </c>
      <c r="B39" s="252"/>
      <c r="C39" s="253"/>
      <c r="D39" s="184">
        <v>440</v>
      </c>
      <c r="E39" s="119">
        <v>185.81</v>
      </c>
      <c r="F39" s="119">
        <v>0</v>
      </c>
      <c r="G39" s="189">
        <v>1000</v>
      </c>
      <c r="H39" s="189">
        <v>1000</v>
      </c>
      <c r="I39" s="189">
        <v>1000</v>
      </c>
    </row>
    <row r="40" spans="1:9" s="98" customFormat="1" x14ac:dyDescent="0.25">
      <c r="A40" s="251" t="s">
        <v>135</v>
      </c>
      <c r="B40" s="252"/>
      <c r="C40" s="253"/>
      <c r="D40" s="184">
        <v>0</v>
      </c>
      <c r="E40" s="119">
        <v>0</v>
      </c>
      <c r="F40" s="119">
        <v>0</v>
      </c>
      <c r="G40" s="189">
        <v>218</v>
      </c>
      <c r="H40" s="189">
        <v>218</v>
      </c>
      <c r="I40" s="189">
        <v>218</v>
      </c>
    </row>
  </sheetData>
  <mergeCells count="33">
    <mergeCell ref="A21:C21"/>
    <mergeCell ref="A1:I1"/>
    <mergeCell ref="A3:I3"/>
    <mergeCell ref="A5:I5"/>
    <mergeCell ref="A7:I7"/>
    <mergeCell ref="A17:C17"/>
    <mergeCell ref="A14:C14"/>
    <mergeCell ref="A18:C18"/>
    <mergeCell ref="A19:C19"/>
    <mergeCell ref="A37:C37"/>
    <mergeCell ref="A25:I25"/>
    <mergeCell ref="A27:C27"/>
    <mergeCell ref="A28:C28"/>
    <mergeCell ref="A29:C29"/>
    <mergeCell ref="A30:C30"/>
    <mergeCell ref="A31:C31"/>
    <mergeCell ref="A34:C34"/>
    <mergeCell ref="A38:C38"/>
    <mergeCell ref="A39:C39"/>
    <mergeCell ref="A40:C40"/>
    <mergeCell ref="A9:C9"/>
    <mergeCell ref="A10:C10"/>
    <mergeCell ref="A11:C11"/>
    <mergeCell ref="A12:C12"/>
    <mergeCell ref="A13:C13"/>
    <mergeCell ref="A15:C15"/>
    <mergeCell ref="A16:C16"/>
    <mergeCell ref="A32:C32"/>
    <mergeCell ref="A33:C33"/>
    <mergeCell ref="A35:C35"/>
    <mergeCell ref="A36:C36"/>
    <mergeCell ref="A22:C22"/>
    <mergeCell ref="A20:C20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G13"/>
  <sheetViews>
    <sheetView zoomScale="170" zoomScaleNormal="170" workbookViewId="0">
      <selection sqref="A1:G1"/>
    </sheetView>
  </sheetViews>
  <sheetFormatPr defaultRowHeight="15" x14ac:dyDescent="0.25"/>
  <cols>
    <col min="1" max="1" width="34.7109375" customWidth="1"/>
    <col min="2" max="2" width="15.5703125" customWidth="1"/>
    <col min="3" max="3" width="20.7109375" customWidth="1"/>
    <col min="4" max="4" width="21.140625" customWidth="1"/>
    <col min="5" max="5" width="19.42578125" customWidth="1"/>
    <col min="6" max="6" width="18.140625" customWidth="1"/>
    <col min="7" max="7" width="21.7109375" customWidth="1"/>
  </cols>
  <sheetData>
    <row r="1" spans="1:7" ht="42" customHeight="1" x14ac:dyDescent="0.25">
      <c r="A1" s="220" t="s">
        <v>185</v>
      </c>
      <c r="B1" s="220"/>
      <c r="C1" s="220"/>
      <c r="D1" s="220"/>
      <c r="E1" s="220"/>
      <c r="F1" s="220"/>
      <c r="G1" s="220"/>
    </row>
    <row r="2" spans="1:7" ht="18" customHeight="1" x14ac:dyDescent="0.25">
      <c r="A2" s="3"/>
      <c r="B2" s="16"/>
      <c r="C2" s="16"/>
      <c r="D2" s="3"/>
      <c r="E2" s="16"/>
      <c r="F2" s="3"/>
      <c r="G2" s="3"/>
    </row>
    <row r="3" spans="1:7" ht="15.75" x14ac:dyDescent="0.25">
      <c r="A3" s="220" t="s">
        <v>21</v>
      </c>
      <c r="B3" s="220"/>
      <c r="C3" s="220"/>
      <c r="D3" s="220"/>
      <c r="E3" s="220"/>
      <c r="F3" s="221"/>
      <c r="G3" s="221"/>
    </row>
    <row r="4" spans="1:7" ht="18" x14ac:dyDescent="0.25">
      <c r="A4" s="3"/>
      <c r="B4" s="16"/>
      <c r="C4" s="16"/>
      <c r="D4" s="3"/>
      <c r="E4" s="16"/>
      <c r="F4" s="4"/>
      <c r="G4" s="4"/>
    </row>
    <row r="5" spans="1:7" ht="18" customHeight="1" x14ac:dyDescent="0.25">
      <c r="A5" s="220" t="s">
        <v>7</v>
      </c>
      <c r="B5" s="220"/>
      <c r="C5" s="220"/>
      <c r="D5" s="222"/>
      <c r="E5" s="222"/>
      <c r="F5" s="222"/>
      <c r="G5" s="222"/>
    </row>
    <row r="6" spans="1:7" ht="18" x14ac:dyDescent="0.25">
      <c r="A6" s="3"/>
      <c r="B6" s="16"/>
      <c r="C6" s="16"/>
      <c r="D6" s="3"/>
      <c r="E6" s="16"/>
      <c r="F6" s="4"/>
      <c r="G6" s="4"/>
    </row>
    <row r="7" spans="1:7" ht="15.75" x14ac:dyDescent="0.25">
      <c r="A7" s="220" t="s">
        <v>17</v>
      </c>
      <c r="B7" s="220"/>
      <c r="C7" s="220"/>
      <c r="D7" s="249"/>
      <c r="E7" s="249"/>
      <c r="F7" s="249"/>
      <c r="G7" s="249"/>
    </row>
    <row r="8" spans="1:7" ht="18" x14ac:dyDescent="0.25">
      <c r="A8" s="3"/>
      <c r="B8" s="16"/>
      <c r="C8" s="16"/>
      <c r="D8" s="3"/>
      <c r="E8" s="16"/>
      <c r="F8" s="4"/>
      <c r="G8" s="38" t="s">
        <v>46</v>
      </c>
    </row>
    <row r="9" spans="1:7" ht="25.5" x14ac:dyDescent="0.25">
      <c r="A9" s="13" t="s">
        <v>18</v>
      </c>
      <c r="B9" s="151" t="s">
        <v>165</v>
      </c>
      <c r="C9" s="124" t="s">
        <v>143</v>
      </c>
      <c r="D9" s="124" t="s">
        <v>166</v>
      </c>
      <c r="E9" s="172" t="s">
        <v>170</v>
      </c>
      <c r="F9" s="124" t="s">
        <v>146</v>
      </c>
      <c r="G9" s="124" t="s">
        <v>167</v>
      </c>
    </row>
    <row r="10" spans="1:7" ht="15.75" customHeight="1" x14ac:dyDescent="0.25">
      <c r="A10" s="7" t="s">
        <v>19</v>
      </c>
      <c r="B10" s="161">
        <f>B12+B13</f>
        <v>2185780.94</v>
      </c>
      <c r="C10" s="173">
        <f>C11</f>
        <v>2209417.9500000002</v>
      </c>
      <c r="D10" s="173">
        <f>D11</f>
        <v>2746637.26</v>
      </c>
      <c r="E10" s="216">
        <f>E11</f>
        <v>3040252.92</v>
      </c>
      <c r="F10" s="173">
        <f t="shared" ref="F10:G10" si="0">F11</f>
        <v>2746637.26</v>
      </c>
      <c r="G10" s="173">
        <f t="shared" si="0"/>
        <v>2746637.26</v>
      </c>
    </row>
    <row r="11" spans="1:7" ht="15.75" customHeight="1" x14ac:dyDescent="0.25">
      <c r="A11" s="7" t="s">
        <v>39</v>
      </c>
      <c r="B11" s="161">
        <f>B10</f>
        <v>2185780.94</v>
      </c>
      <c r="C11" s="137">
        <f>C12+C13</f>
        <v>2209417.9500000002</v>
      </c>
      <c r="D11" s="137">
        <v>2746637.26</v>
      </c>
      <c r="E11" s="187">
        <v>3040252.92</v>
      </c>
      <c r="F11" s="137">
        <v>2746637.26</v>
      </c>
      <c r="G11" s="137">
        <v>2746637.26</v>
      </c>
    </row>
    <row r="12" spans="1:7" x14ac:dyDescent="0.25">
      <c r="A12" s="11" t="s">
        <v>40</v>
      </c>
      <c r="B12" s="159">
        <v>2018311.89</v>
      </c>
      <c r="C12" s="137">
        <v>2059775.04</v>
      </c>
      <c r="D12" s="137">
        <f>D11-D13</f>
        <v>2549725.2599999998</v>
      </c>
      <c r="E12" s="187">
        <f>E11-E13</f>
        <v>2819868.69</v>
      </c>
      <c r="F12" s="137">
        <f t="shared" ref="F12:G12" si="1">F11-F13</f>
        <v>2526433.6599999997</v>
      </c>
      <c r="G12" s="137">
        <f t="shared" si="1"/>
        <v>2526433.6599999997</v>
      </c>
    </row>
    <row r="13" spans="1:7" x14ac:dyDescent="0.25">
      <c r="A13" s="7" t="s">
        <v>41</v>
      </c>
      <c r="B13" s="160">
        <v>167469.04999999999</v>
      </c>
      <c r="C13" s="137">
        <v>149642.91</v>
      </c>
      <c r="D13" s="137">
        <v>196912</v>
      </c>
      <c r="E13" s="187">
        <v>220384.23</v>
      </c>
      <c r="F13" s="137">
        <v>220203.6</v>
      </c>
      <c r="G13" s="137">
        <v>220203.6</v>
      </c>
    </row>
  </sheetData>
  <mergeCells count="4">
    <mergeCell ref="A1:G1"/>
    <mergeCell ref="A3:G3"/>
    <mergeCell ref="A5:G5"/>
    <mergeCell ref="A7:G7"/>
  </mergeCells>
  <pageMargins left="0.7" right="0.7" top="0.75" bottom="0.75" header="0.3" footer="0.3"/>
  <pageSetup paperSize="9" scale="97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168"/>
  <sheetViews>
    <sheetView zoomScale="120" zoomScaleNormal="120" workbookViewId="0">
      <selection sqref="A1:J1"/>
    </sheetView>
  </sheetViews>
  <sheetFormatPr defaultRowHeight="15" x14ac:dyDescent="0.25"/>
  <cols>
    <col min="1" max="1" width="7.42578125" bestFit="1" customWidth="1"/>
    <col min="2" max="2" width="8.42578125" bestFit="1" customWidth="1"/>
    <col min="3" max="3" width="15.7109375" customWidth="1"/>
    <col min="4" max="4" width="37.28515625" customWidth="1"/>
    <col min="5" max="6" width="21" customWidth="1"/>
    <col min="7" max="8" width="20.7109375" customWidth="1"/>
    <col min="9" max="9" width="17.42578125" customWidth="1"/>
    <col min="10" max="10" width="20.5703125" customWidth="1"/>
    <col min="14" max="14" width="9.42578125" customWidth="1"/>
  </cols>
  <sheetData>
    <row r="1" spans="1:10" ht="42" customHeight="1" x14ac:dyDescent="0.25">
      <c r="A1" s="220" t="s">
        <v>185</v>
      </c>
      <c r="B1" s="220"/>
      <c r="C1" s="220"/>
      <c r="D1" s="220"/>
      <c r="E1" s="220"/>
      <c r="F1" s="220"/>
      <c r="G1" s="220"/>
      <c r="H1" s="220"/>
      <c r="I1" s="220"/>
      <c r="J1" s="220"/>
    </row>
    <row r="2" spans="1:10" ht="18" x14ac:dyDescent="0.25">
      <c r="A2" s="3"/>
      <c r="B2" s="3"/>
      <c r="C2" s="3"/>
      <c r="D2" s="3"/>
      <c r="E2" s="16"/>
      <c r="F2" s="16"/>
      <c r="G2" s="3"/>
      <c r="H2" s="16"/>
      <c r="I2" s="4"/>
      <c r="J2" s="4"/>
    </row>
    <row r="3" spans="1:10" ht="18" customHeight="1" x14ac:dyDescent="0.25">
      <c r="A3" s="220" t="s">
        <v>20</v>
      </c>
      <c r="B3" s="222"/>
      <c r="C3" s="222"/>
      <c r="D3" s="222"/>
      <c r="E3" s="222"/>
      <c r="F3" s="222"/>
      <c r="G3" s="222"/>
      <c r="H3" s="222"/>
      <c r="I3" s="222"/>
      <c r="J3" s="222"/>
    </row>
    <row r="4" spans="1:10" ht="18" x14ac:dyDescent="0.25">
      <c r="A4" s="3"/>
      <c r="B4" s="3"/>
      <c r="C4" s="38" t="s">
        <v>46</v>
      </c>
      <c r="D4" s="3"/>
      <c r="E4" s="116">
        <f>SUM(E6,E106)</f>
        <v>2185780.94</v>
      </c>
      <c r="F4" s="116">
        <f>SUM(F6,F106)</f>
        <v>2209417.9499999997</v>
      </c>
      <c r="G4" s="193">
        <f>G6+G106</f>
        <v>2877887.2600000002</v>
      </c>
      <c r="H4" s="193">
        <f>H6+H106</f>
        <v>3040252.92</v>
      </c>
      <c r="I4" s="193">
        <f>I6+I106</f>
        <v>2877887.2600000002</v>
      </c>
      <c r="J4" s="193">
        <f>J6+J106</f>
        <v>2877887.2600000002</v>
      </c>
    </row>
    <row r="5" spans="1:10" ht="25.5" x14ac:dyDescent="0.25">
      <c r="A5" s="254" t="s">
        <v>22</v>
      </c>
      <c r="B5" s="284"/>
      <c r="C5" s="285"/>
      <c r="D5" s="12" t="s">
        <v>23</v>
      </c>
      <c r="E5" s="151" t="s">
        <v>165</v>
      </c>
      <c r="F5" s="124" t="s">
        <v>143</v>
      </c>
      <c r="G5" s="124" t="s">
        <v>166</v>
      </c>
      <c r="H5" s="124" t="s">
        <v>170</v>
      </c>
      <c r="I5" s="124" t="s">
        <v>146</v>
      </c>
      <c r="J5" s="124" t="s">
        <v>167</v>
      </c>
    </row>
    <row r="6" spans="1:10" ht="37.15" customHeight="1" x14ac:dyDescent="0.25">
      <c r="A6" s="281" t="s">
        <v>96</v>
      </c>
      <c r="B6" s="282"/>
      <c r="C6" s="283"/>
      <c r="D6" s="64" t="s">
        <v>97</v>
      </c>
      <c r="E6" s="56">
        <f>E7+E11+E15+E19+E35+E53+E82+E89</f>
        <v>1925533.6900000002</v>
      </c>
      <c r="F6" s="56">
        <f>F7+F11+F15+F19+F35+F53+F82+F89</f>
        <v>1952226.63</v>
      </c>
      <c r="G6" s="140">
        <f>SUM(G7+G11+G15+G19+G23+G27++G31+G35+G53+G82+G89)</f>
        <v>2585412.66</v>
      </c>
      <c r="H6" s="190">
        <f>H7+H11+H15+H19+H23+H27+H31+H35+H53+H82+H89</f>
        <v>2668384.96</v>
      </c>
      <c r="I6" s="190">
        <f t="shared" ref="I6:J6" si="0">SUM(I7+I11+I15+I19+I23+I27++I31+I35+I53+I82+I89)</f>
        <v>2585412.66</v>
      </c>
      <c r="J6" s="190">
        <f t="shared" si="0"/>
        <v>2585412.66</v>
      </c>
    </row>
    <row r="7" spans="1:10" ht="24.95" customHeight="1" x14ac:dyDescent="0.25">
      <c r="A7" s="278" t="s">
        <v>48</v>
      </c>
      <c r="B7" s="279"/>
      <c r="C7" s="280"/>
      <c r="D7" s="48" t="s">
        <v>49</v>
      </c>
      <c r="E7" s="164">
        <f>E9</f>
        <v>145530.34</v>
      </c>
      <c r="F7" s="136">
        <f>F9</f>
        <v>174480.9</v>
      </c>
      <c r="G7" s="136">
        <f>G9</f>
        <v>78299</v>
      </c>
      <c r="H7" s="186">
        <f>H9</f>
        <v>84814</v>
      </c>
      <c r="I7" s="136">
        <f t="shared" ref="I7:J7" si="1">I9</f>
        <v>78299</v>
      </c>
      <c r="J7" s="136">
        <f t="shared" si="1"/>
        <v>78299</v>
      </c>
    </row>
    <row r="8" spans="1:10" s="59" customFormat="1" ht="24.95" customHeight="1" x14ac:dyDescent="0.2">
      <c r="A8" s="272" t="s">
        <v>71</v>
      </c>
      <c r="B8" s="273"/>
      <c r="C8" s="274"/>
      <c r="D8" s="58" t="s">
        <v>12</v>
      </c>
      <c r="E8" s="163">
        <f t="shared" ref="E8:G9" si="2">E9</f>
        <v>145530.34</v>
      </c>
      <c r="F8" s="137">
        <f t="shared" si="2"/>
        <v>174480.9</v>
      </c>
      <c r="G8" s="137">
        <f t="shared" si="2"/>
        <v>78299</v>
      </c>
      <c r="H8" s="187">
        <f>H9</f>
        <v>84814</v>
      </c>
      <c r="I8" s="137">
        <f t="shared" ref="I8:J9" si="3">I9</f>
        <v>78299</v>
      </c>
      <c r="J8" s="137">
        <f t="shared" si="3"/>
        <v>78299</v>
      </c>
    </row>
    <row r="9" spans="1:10" ht="24.95" customHeight="1" x14ac:dyDescent="0.25">
      <c r="A9" s="275">
        <v>3</v>
      </c>
      <c r="B9" s="276"/>
      <c r="C9" s="277"/>
      <c r="D9" s="18" t="s">
        <v>14</v>
      </c>
      <c r="E9" s="162">
        <f t="shared" si="2"/>
        <v>145530.34</v>
      </c>
      <c r="F9" s="138">
        <f t="shared" si="2"/>
        <v>174480.9</v>
      </c>
      <c r="G9" s="138">
        <f t="shared" si="2"/>
        <v>78299</v>
      </c>
      <c r="H9" s="188">
        <f>H10</f>
        <v>84814</v>
      </c>
      <c r="I9" s="138">
        <f t="shared" si="3"/>
        <v>78299</v>
      </c>
      <c r="J9" s="138">
        <f t="shared" si="3"/>
        <v>78299</v>
      </c>
    </row>
    <row r="10" spans="1:10" ht="24.95" customHeight="1" x14ac:dyDescent="0.25">
      <c r="A10" s="269">
        <v>32</v>
      </c>
      <c r="B10" s="270"/>
      <c r="C10" s="271"/>
      <c r="D10" s="18" t="s">
        <v>24</v>
      </c>
      <c r="E10" s="162">
        <v>145530.34</v>
      </c>
      <c r="F10" s="138">
        <v>174480.9</v>
      </c>
      <c r="G10" s="138">
        <v>78299</v>
      </c>
      <c r="H10" s="188">
        <v>84814</v>
      </c>
      <c r="I10" s="138">
        <v>78299</v>
      </c>
      <c r="J10" s="139">
        <v>78299</v>
      </c>
    </row>
    <row r="11" spans="1:10" ht="24.95" customHeight="1" x14ac:dyDescent="0.25">
      <c r="A11" s="278" t="s">
        <v>50</v>
      </c>
      <c r="B11" s="279"/>
      <c r="C11" s="280"/>
      <c r="D11" s="48" t="s">
        <v>51</v>
      </c>
      <c r="E11" s="164">
        <f>E13</f>
        <v>821.92</v>
      </c>
      <c r="F11" s="136">
        <f>F13</f>
        <v>801</v>
      </c>
      <c r="G11" s="136">
        <f>G13</f>
        <v>0</v>
      </c>
      <c r="H11" s="186">
        <f>H13</f>
        <v>0</v>
      </c>
      <c r="I11" s="136">
        <f t="shared" ref="I11:J11" si="4">I13</f>
        <v>0</v>
      </c>
      <c r="J11" s="136">
        <f t="shared" si="4"/>
        <v>0</v>
      </c>
    </row>
    <row r="12" spans="1:10" s="60" customFormat="1" ht="24.95" customHeight="1" x14ac:dyDescent="0.25">
      <c r="A12" s="272" t="s">
        <v>71</v>
      </c>
      <c r="B12" s="273"/>
      <c r="C12" s="274"/>
      <c r="D12" s="58" t="s">
        <v>12</v>
      </c>
      <c r="E12" s="163">
        <f t="shared" ref="E12:G13" si="5">E13</f>
        <v>821.92</v>
      </c>
      <c r="F12" s="137">
        <f t="shared" si="5"/>
        <v>801</v>
      </c>
      <c r="G12" s="137">
        <f t="shared" si="5"/>
        <v>0</v>
      </c>
      <c r="H12" s="187">
        <f>H13</f>
        <v>0</v>
      </c>
      <c r="I12" s="137">
        <f t="shared" ref="I12:J13" si="6">I13</f>
        <v>0</v>
      </c>
      <c r="J12" s="137">
        <f t="shared" si="6"/>
        <v>0</v>
      </c>
    </row>
    <row r="13" spans="1:10" ht="24.95" customHeight="1" x14ac:dyDescent="0.25">
      <c r="A13" s="275">
        <v>3</v>
      </c>
      <c r="B13" s="276"/>
      <c r="C13" s="277"/>
      <c r="D13" s="25" t="s">
        <v>14</v>
      </c>
      <c r="E13" s="162">
        <f t="shared" si="5"/>
        <v>821.92</v>
      </c>
      <c r="F13" s="138">
        <f t="shared" si="5"/>
        <v>801</v>
      </c>
      <c r="G13" s="138">
        <f t="shared" si="5"/>
        <v>0</v>
      </c>
      <c r="H13" s="188">
        <f>H14</f>
        <v>0</v>
      </c>
      <c r="I13" s="138">
        <f t="shared" si="6"/>
        <v>0</v>
      </c>
      <c r="J13" s="138">
        <f t="shared" si="6"/>
        <v>0</v>
      </c>
    </row>
    <row r="14" spans="1:10" ht="24.95" customHeight="1" x14ac:dyDescent="0.25">
      <c r="A14" s="269">
        <v>34</v>
      </c>
      <c r="B14" s="270"/>
      <c r="C14" s="271"/>
      <c r="D14" s="25" t="s">
        <v>51</v>
      </c>
      <c r="E14" s="162">
        <v>821.92</v>
      </c>
      <c r="F14" s="138">
        <v>801</v>
      </c>
      <c r="G14" s="138">
        <v>0</v>
      </c>
      <c r="H14" s="188">
        <v>0</v>
      </c>
      <c r="I14" s="138">
        <v>0</v>
      </c>
      <c r="J14" s="139">
        <v>0</v>
      </c>
    </row>
    <row r="15" spans="1:10" ht="24.95" customHeight="1" x14ac:dyDescent="0.25">
      <c r="A15" s="278" t="s">
        <v>151</v>
      </c>
      <c r="B15" s="279"/>
      <c r="C15" s="280"/>
      <c r="D15" s="48" t="s">
        <v>53</v>
      </c>
      <c r="E15" s="164">
        <f>E17</f>
        <v>21420.94</v>
      </c>
      <c r="F15" s="136">
        <f>F17</f>
        <v>24200</v>
      </c>
      <c r="G15" s="136">
        <f>G17</f>
        <v>29500</v>
      </c>
      <c r="H15" s="186">
        <f>H17</f>
        <v>28500</v>
      </c>
      <c r="I15" s="136">
        <f t="shared" ref="I15:J15" si="7">I17</f>
        <v>29500</v>
      </c>
      <c r="J15" s="136">
        <f t="shared" si="7"/>
        <v>29500</v>
      </c>
    </row>
    <row r="16" spans="1:10" s="60" customFormat="1" ht="24.95" customHeight="1" x14ac:dyDescent="0.25">
      <c r="A16" s="272" t="s">
        <v>71</v>
      </c>
      <c r="B16" s="273"/>
      <c r="C16" s="274"/>
      <c r="D16" s="58" t="s">
        <v>12</v>
      </c>
      <c r="E16" s="163">
        <f t="shared" ref="E16:G17" si="8">E17</f>
        <v>21420.94</v>
      </c>
      <c r="F16" s="137">
        <f t="shared" si="8"/>
        <v>24200</v>
      </c>
      <c r="G16" s="137">
        <f t="shared" si="8"/>
        <v>29500</v>
      </c>
      <c r="H16" s="187">
        <f>H17</f>
        <v>28500</v>
      </c>
      <c r="I16" s="137">
        <f t="shared" ref="I16:J17" si="9">I17</f>
        <v>29500</v>
      </c>
      <c r="J16" s="137">
        <f t="shared" si="9"/>
        <v>29500</v>
      </c>
    </row>
    <row r="17" spans="1:10" ht="24.95" customHeight="1" x14ac:dyDescent="0.25">
      <c r="A17" s="275">
        <v>4</v>
      </c>
      <c r="B17" s="276"/>
      <c r="C17" s="277"/>
      <c r="D17" s="25" t="s">
        <v>16</v>
      </c>
      <c r="E17" s="162">
        <f t="shared" si="8"/>
        <v>21420.94</v>
      </c>
      <c r="F17" s="138">
        <f t="shared" si="8"/>
        <v>24200</v>
      </c>
      <c r="G17" s="138">
        <f t="shared" si="8"/>
        <v>29500</v>
      </c>
      <c r="H17" s="188">
        <f>H18</f>
        <v>28500</v>
      </c>
      <c r="I17" s="138">
        <f t="shared" si="9"/>
        <v>29500</v>
      </c>
      <c r="J17" s="138">
        <f t="shared" si="9"/>
        <v>29500</v>
      </c>
    </row>
    <row r="18" spans="1:10" ht="24.95" customHeight="1" x14ac:dyDescent="0.25">
      <c r="A18" s="269">
        <v>42</v>
      </c>
      <c r="B18" s="270"/>
      <c r="C18" s="271"/>
      <c r="D18" s="25" t="s">
        <v>31</v>
      </c>
      <c r="E18" s="162">
        <v>21420.94</v>
      </c>
      <c r="F18" s="138">
        <v>24200</v>
      </c>
      <c r="G18" s="138">
        <v>29500</v>
      </c>
      <c r="H18" s="188">
        <v>28500</v>
      </c>
      <c r="I18" s="138">
        <v>29500</v>
      </c>
      <c r="J18" s="139">
        <v>29500</v>
      </c>
    </row>
    <row r="19" spans="1:10" ht="24.95" customHeight="1" x14ac:dyDescent="0.25">
      <c r="A19" s="278" t="s">
        <v>152</v>
      </c>
      <c r="B19" s="279"/>
      <c r="C19" s="280"/>
      <c r="D19" s="48" t="s">
        <v>148</v>
      </c>
      <c r="E19" s="164">
        <f>E21</f>
        <v>0</v>
      </c>
      <c r="F19" s="136">
        <f>F21</f>
        <v>22000</v>
      </c>
      <c r="G19" s="136">
        <f>G21</f>
        <v>0</v>
      </c>
      <c r="H19" s="186">
        <f>H21</f>
        <v>20000</v>
      </c>
      <c r="I19" s="136">
        <f t="shared" ref="I19:J19" si="10">I21</f>
        <v>0</v>
      </c>
      <c r="J19" s="136">
        <f t="shared" si="10"/>
        <v>0</v>
      </c>
    </row>
    <row r="20" spans="1:10" s="60" customFormat="1" ht="24.95" customHeight="1" x14ac:dyDescent="0.25">
      <c r="A20" s="272" t="s">
        <v>71</v>
      </c>
      <c r="B20" s="273"/>
      <c r="C20" s="274"/>
      <c r="D20" s="58" t="s">
        <v>12</v>
      </c>
      <c r="E20" s="163">
        <f>E21</f>
        <v>0</v>
      </c>
      <c r="F20" s="137">
        <f>F21</f>
        <v>22000</v>
      </c>
      <c r="G20" s="137">
        <f>G21</f>
        <v>0</v>
      </c>
      <c r="H20" s="187">
        <f>H21</f>
        <v>20000</v>
      </c>
      <c r="I20" s="137">
        <f t="shared" ref="I20:J21" si="11">I21</f>
        <v>0</v>
      </c>
      <c r="J20" s="137">
        <f t="shared" si="11"/>
        <v>0</v>
      </c>
    </row>
    <row r="21" spans="1:10" ht="24.95" customHeight="1" x14ac:dyDescent="0.25">
      <c r="A21" s="275">
        <v>4</v>
      </c>
      <c r="B21" s="276"/>
      <c r="C21" s="277"/>
      <c r="D21" s="25" t="s">
        <v>16</v>
      </c>
      <c r="E21" s="162">
        <v>0</v>
      </c>
      <c r="F21" s="138">
        <f>F22</f>
        <v>22000</v>
      </c>
      <c r="G21" s="138">
        <f>G22</f>
        <v>0</v>
      </c>
      <c r="H21" s="188">
        <f>H22</f>
        <v>20000</v>
      </c>
      <c r="I21" s="138">
        <f t="shared" si="11"/>
        <v>0</v>
      </c>
      <c r="J21" s="138">
        <f t="shared" si="11"/>
        <v>0</v>
      </c>
    </row>
    <row r="22" spans="1:10" ht="24.95" customHeight="1" x14ac:dyDescent="0.25">
      <c r="A22" s="269">
        <v>45</v>
      </c>
      <c r="B22" s="270"/>
      <c r="C22" s="271"/>
      <c r="D22" s="40" t="s">
        <v>37</v>
      </c>
      <c r="E22" s="162">
        <v>0</v>
      </c>
      <c r="F22" s="138">
        <v>22000</v>
      </c>
      <c r="G22" s="138">
        <v>0</v>
      </c>
      <c r="H22" s="188">
        <v>20000</v>
      </c>
      <c r="I22" s="138">
        <v>0</v>
      </c>
      <c r="J22" s="139">
        <v>0</v>
      </c>
    </row>
    <row r="23" spans="1:10" ht="24.95" customHeight="1" x14ac:dyDescent="0.25">
      <c r="A23" s="278" t="s">
        <v>150</v>
      </c>
      <c r="B23" s="279"/>
      <c r="C23" s="280"/>
      <c r="D23" s="171" t="s">
        <v>149</v>
      </c>
      <c r="E23" s="164">
        <f>E25</f>
        <v>0</v>
      </c>
      <c r="F23" s="136">
        <f>F25</f>
        <v>0</v>
      </c>
      <c r="G23" s="136">
        <f>G25</f>
        <v>73843</v>
      </c>
      <c r="H23" s="186">
        <f>H25</f>
        <v>83552</v>
      </c>
      <c r="I23" s="136">
        <f t="shared" ref="I23:J23" si="12">I25</f>
        <v>73843</v>
      </c>
      <c r="J23" s="136">
        <f t="shared" si="12"/>
        <v>73843</v>
      </c>
    </row>
    <row r="24" spans="1:10" ht="24.95" customHeight="1" x14ac:dyDescent="0.25">
      <c r="A24" s="272" t="s">
        <v>71</v>
      </c>
      <c r="B24" s="273"/>
      <c r="C24" s="274"/>
      <c r="D24" s="169" t="s">
        <v>12</v>
      </c>
      <c r="E24" s="163">
        <f>E25</f>
        <v>0</v>
      </c>
      <c r="F24" s="137">
        <f>F25</f>
        <v>0</v>
      </c>
      <c r="G24" s="137">
        <f>G25</f>
        <v>73843</v>
      </c>
      <c r="H24" s="187">
        <f>H25</f>
        <v>83552</v>
      </c>
      <c r="I24" s="137">
        <f t="shared" ref="I24:J25" si="13">I25</f>
        <v>73843</v>
      </c>
      <c r="J24" s="137">
        <f t="shared" si="13"/>
        <v>73843</v>
      </c>
    </row>
    <row r="25" spans="1:10" ht="24.95" customHeight="1" x14ac:dyDescent="0.25">
      <c r="A25" s="275">
        <v>3</v>
      </c>
      <c r="B25" s="276"/>
      <c r="C25" s="277"/>
      <c r="D25" s="170" t="s">
        <v>14</v>
      </c>
      <c r="E25" s="162">
        <v>0</v>
      </c>
      <c r="F25" s="138">
        <v>0</v>
      </c>
      <c r="G25" s="138">
        <f>G26</f>
        <v>73843</v>
      </c>
      <c r="H25" s="188">
        <f>H26</f>
        <v>83552</v>
      </c>
      <c r="I25" s="188">
        <f t="shared" si="13"/>
        <v>73843</v>
      </c>
      <c r="J25" s="188">
        <f t="shared" si="13"/>
        <v>73843</v>
      </c>
    </row>
    <row r="26" spans="1:10" ht="24.95" customHeight="1" x14ac:dyDescent="0.25">
      <c r="A26" s="269">
        <v>32</v>
      </c>
      <c r="B26" s="270"/>
      <c r="C26" s="271"/>
      <c r="D26" s="170" t="s">
        <v>24</v>
      </c>
      <c r="E26" s="162">
        <v>0</v>
      </c>
      <c r="F26" s="138">
        <v>0</v>
      </c>
      <c r="G26" s="138">
        <v>73843</v>
      </c>
      <c r="H26" s="188">
        <v>83552</v>
      </c>
      <c r="I26" s="138">
        <v>73843</v>
      </c>
      <c r="J26" s="139">
        <v>73843</v>
      </c>
    </row>
    <row r="27" spans="1:10" ht="24.95" customHeight="1" x14ac:dyDescent="0.25">
      <c r="A27" s="278" t="s">
        <v>153</v>
      </c>
      <c r="B27" s="279"/>
      <c r="C27" s="280"/>
      <c r="D27" s="171" t="s">
        <v>162</v>
      </c>
      <c r="E27" s="164">
        <f>E29</f>
        <v>0</v>
      </c>
      <c r="F27" s="136">
        <f>F29</f>
        <v>0</v>
      </c>
      <c r="G27" s="136">
        <f>G29</f>
        <v>109350</v>
      </c>
      <c r="H27" s="186">
        <f>H29</f>
        <v>42700</v>
      </c>
      <c r="I27" s="136">
        <f t="shared" ref="I27:J27" si="14">I29</f>
        <v>109350</v>
      </c>
      <c r="J27" s="136">
        <f t="shared" si="14"/>
        <v>109350</v>
      </c>
    </row>
    <row r="28" spans="1:10" ht="24.95" customHeight="1" x14ac:dyDescent="0.25">
      <c r="A28" s="272" t="s">
        <v>71</v>
      </c>
      <c r="B28" s="273"/>
      <c r="C28" s="274"/>
      <c r="D28" s="169" t="s">
        <v>12</v>
      </c>
      <c r="E28" s="163">
        <f>E29</f>
        <v>0</v>
      </c>
      <c r="F28" s="137">
        <f>F29</f>
        <v>0</v>
      </c>
      <c r="G28" s="137">
        <f>G29</f>
        <v>109350</v>
      </c>
      <c r="H28" s="187">
        <f>H29</f>
        <v>42700</v>
      </c>
      <c r="I28" s="137">
        <f t="shared" ref="I28:J29" si="15">I29</f>
        <v>109350</v>
      </c>
      <c r="J28" s="137">
        <f t="shared" si="15"/>
        <v>109350</v>
      </c>
    </row>
    <row r="29" spans="1:10" ht="24.95" customHeight="1" x14ac:dyDescent="0.25">
      <c r="A29" s="275">
        <v>4</v>
      </c>
      <c r="B29" s="276"/>
      <c r="C29" s="277"/>
      <c r="D29" s="170" t="s">
        <v>16</v>
      </c>
      <c r="E29" s="162">
        <v>0</v>
      </c>
      <c r="F29" s="138">
        <v>0</v>
      </c>
      <c r="G29" s="138">
        <f>G30</f>
        <v>109350</v>
      </c>
      <c r="H29" s="188">
        <f>H30</f>
        <v>42700</v>
      </c>
      <c r="I29" s="188">
        <f t="shared" si="15"/>
        <v>109350</v>
      </c>
      <c r="J29" s="188">
        <f t="shared" si="15"/>
        <v>109350</v>
      </c>
    </row>
    <row r="30" spans="1:10" ht="24.95" customHeight="1" x14ac:dyDescent="0.25">
      <c r="A30" s="269">
        <v>42</v>
      </c>
      <c r="B30" s="270"/>
      <c r="C30" s="271"/>
      <c r="D30" s="170" t="s">
        <v>31</v>
      </c>
      <c r="E30" s="162">
        <v>0</v>
      </c>
      <c r="F30" s="138">
        <v>0</v>
      </c>
      <c r="G30" s="138">
        <v>109350</v>
      </c>
      <c r="H30" s="188">
        <v>42700</v>
      </c>
      <c r="I30" s="138">
        <v>109350</v>
      </c>
      <c r="J30" s="139">
        <v>109350</v>
      </c>
    </row>
    <row r="31" spans="1:10" ht="24.95" customHeight="1" x14ac:dyDescent="0.25">
      <c r="A31" s="278" t="s">
        <v>163</v>
      </c>
      <c r="B31" s="279"/>
      <c r="C31" s="280"/>
      <c r="D31" s="202" t="s">
        <v>164</v>
      </c>
      <c r="E31" s="164">
        <f>E33</f>
        <v>0</v>
      </c>
      <c r="F31" s="164">
        <f t="shared" ref="F31" si="16">F33</f>
        <v>0</v>
      </c>
      <c r="G31" s="136">
        <f>G33</f>
        <v>131250</v>
      </c>
      <c r="H31" s="186">
        <f>H33</f>
        <v>0</v>
      </c>
      <c r="I31" s="186">
        <f t="shared" ref="I31:J31" si="17">I33</f>
        <v>131250</v>
      </c>
      <c r="J31" s="186">
        <f t="shared" si="17"/>
        <v>131250</v>
      </c>
    </row>
    <row r="32" spans="1:10" ht="24.95" customHeight="1" x14ac:dyDescent="0.25">
      <c r="A32" s="272" t="s">
        <v>71</v>
      </c>
      <c r="B32" s="273"/>
      <c r="C32" s="274"/>
      <c r="D32" s="200" t="s">
        <v>12</v>
      </c>
      <c r="E32" s="162">
        <v>0</v>
      </c>
      <c r="F32" s="138">
        <v>0</v>
      </c>
      <c r="G32" s="138">
        <f>G33</f>
        <v>131250</v>
      </c>
      <c r="H32" s="187">
        <f>H33</f>
        <v>0</v>
      </c>
      <c r="I32" s="188">
        <f t="shared" ref="I32:J33" si="18">I33</f>
        <v>131250</v>
      </c>
      <c r="J32" s="188">
        <f t="shared" si="18"/>
        <v>131250</v>
      </c>
    </row>
    <row r="33" spans="1:10" ht="24.95" customHeight="1" x14ac:dyDescent="0.25">
      <c r="A33" s="275">
        <v>4</v>
      </c>
      <c r="B33" s="276"/>
      <c r="C33" s="277"/>
      <c r="D33" s="201" t="s">
        <v>16</v>
      </c>
      <c r="E33" s="162">
        <v>0</v>
      </c>
      <c r="F33" s="138">
        <v>0</v>
      </c>
      <c r="G33" s="138">
        <f>G34</f>
        <v>131250</v>
      </c>
      <c r="H33" s="188">
        <f>H34</f>
        <v>0</v>
      </c>
      <c r="I33" s="188">
        <f t="shared" si="18"/>
        <v>131250</v>
      </c>
      <c r="J33" s="188">
        <f t="shared" si="18"/>
        <v>131250</v>
      </c>
    </row>
    <row r="34" spans="1:10" ht="24.95" customHeight="1" x14ac:dyDescent="0.25">
      <c r="A34" s="269">
        <v>45</v>
      </c>
      <c r="B34" s="270"/>
      <c r="C34" s="271"/>
      <c r="D34" s="40" t="s">
        <v>37</v>
      </c>
      <c r="E34" s="162">
        <v>0</v>
      </c>
      <c r="F34" s="138">
        <v>0</v>
      </c>
      <c r="G34" s="138">
        <v>131250</v>
      </c>
      <c r="H34" s="188">
        <v>0</v>
      </c>
      <c r="I34" s="188">
        <v>131250</v>
      </c>
      <c r="J34" s="188">
        <v>131250</v>
      </c>
    </row>
    <row r="35" spans="1:10" ht="32.450000000000003" customHeight="1" x14ac:dyDescent="0.25">
      <c r="A35" s="278" t="s">
        <v>56</v>
      </c>
      <c r="B35" s="279"/>
      <c r="C35" s="280"/>
      <c r="D35" s="48" t="s">
        <v>57</v>
      </c>
      <c r="E35" s="164">
        <f>E36+E42+E45</f>
        <v>1534749.4000000001</v>
      </c>
      <c r="F35" s="136">
        <f>F36+F39+F42+F45</f>
        <v>1507904.99</v>
      </c>
      <c r="G35" s="136">
        <f>G36+G39+G42+G46</f>
        <v>1809123.61</v>
      </c>
      <c r="H35" s="186">
        <f>H36+H39+H42+H45+H49</f>
        <v>2012284.76</v>
      </c>
      <c r="I35" s="136">
        <f>I36+I39+I42+I45</f>
        <v>1809123.61</v>
      </c>
      <c r="J35" s="136">
        <f>J36+J39+J42+J45</f>
        <v>1809123.61</v>
      </c>
    </row>
    <row r="36" spans="1:10" s="60" customFormat="1" ht="24.95" customHeight="1" x14ac:dyDescent="0.25">
      <c r="A36" s="272" t="s">
        <v>72</v>
      </c>
      <c r="B36" s="273"/>
      <c r="C36" s="274"/>
      <c r="D36" s="58" t="s">
        <v>73</v>
      </c>
      <c r="E36" s="163">
        <f t="shared" ref="E36:G37" si="19">E37</f>
        <v>1002.77</v>
      </c>
      <c r="F36" s="137">
        <f t="shared" si="19"/>
        <v>3002.77</v>
      </c>
      <c r="G36" s="137">
        <f t="shared" si="19"/>
        <v>800</v>
      </c>
      <c r="H36" s="187">
        <f>H37</f>
        <v>2400</v>
      </c>
      <c r="I36" s="137">
        <f t="shared" ref="I36:J37" si="20">I37</f>
        <v>800</v>
      </c>
      <c r="J36" s="137">
        <f t="shared" si="20"/>
        <v>800</v>
      </c>
    </row>
    <row r="37" spans="1:10" ht="24.95" customHeight="1" x14ac:dyDescent="0.25">
      <c r="A37" s="275">
        <v>3</v>
      </c>
      <c r="B37" s="276"/>
      <c r="C37" s="277"/>
      <c r="D37" s="49" t="s">
        <v>14</v>
      </c>
      <c r="E37" s="162">
        <f t="shared" si="19"/>
        <v>1002.77</v>
      </c>
      <c r="F37" s="138">
        <f t="shared" si="19"/>
        <v>3002.77</v>
      </c>
      <c r="G37" s="138">
        <f t="shared" si="19"/>
        <v>800</v>
      </c>
      <c r="H37" s="188">
        <f>H38</f>
        <v>2400</v>
      </c>
      <c r="I37" s="138">
        <f t="shared" si="20"/>
        <v>800</v>
      </c>
      <c r="J37" s="138">
        <f t="shared" si="20"/>
        <v>800</v>
      </c>
    </row>
    <row r="38" spans="1:10" ht="24.95" customHeight="1" x14ac:dyDescent="0.25">
      <c r="A38" s="269">
        <v>31</v>
      </c>
      <c r="B38" s="270"/>
      <c r="C38" s="271"/>
      <c r="D38" s="49" t="s">
        <v>139</v>
      </c>
      <c r="E38" s="162">
        <v>1002.77</v>
      </c>
      <c r="F38" s="138">
        <v>3002.77</v>
      </c>
      <c r="G38" s="138">
        <v>800</v>
      </c>
      <c r="H38" s="188">
        <v>2400</v>
      </c>
      <c r="I38" s="138">
        <v>800</v>
      </c>
      <c r="J38" s="139">
        <v>800</v>
      </c>
    </row>
    <row r="39" spans="1:10" s="60" customFormat="1" ht="24.95" customHeight="1" x14ac:dyDescent="0.25">
      <c r="A39" s="272" t="s">
        <v>75</v>
      </c>
      <c r="B39" s="273"/>
      <c r="C39" s="274"/>
      <c r="D39" s="58" t="s">
        <v>15</v>
      </c>
      <c r="E39" s="163">
        <f>E40</f>
        <v>0</v>
      </c>
      <c r="F39" s="137">
        <f>F40</f>
        <v>0</v>
      </c>
      <c r="G39" s="137">
        <f>G40</f>
        <v>0</v>
      </c>
      <c r="H39" s="187">
        <f>H40</f>
        <v>0</v>
      </c>
      <c r="I39" s="137">
        <f t="shared" ref="I39:J40" si="21">I40</f>
        <v>0</v>
      </c>
      <c r="J39" s="137">
        <f t="shared" si="21"/>
        <v>0</v>
      </c>
    </row>
    <row r="40" spans="1:10" ht="24.95" customHeight="1" x14ac:dyDescent="0.25">
      <c r="A40" s="275">
        <v>3</v>
      </c>
      <c r="B40" s="276"/>
      <c r="C40" s="277"/>
      <c r="D40" s="49" t="s">
        <v>14</v>
      </c>
      <c r="E40" s="162">
        <v>0</v>
      </c>
      <c r="F40" s="138">
        <f>F41</f>
        <v>0</v>
      </c>
      <c r="G40" s="138">
        <f>G41</f>
        <v>0</v>
      </c>
      <c r="H40" s="188">
        <f>H41</f>
        <v>0</v>
      </c>
      <c r="I40" s="138">
        <f t="shared" si="21"/>
        <v>0</v>
      </c>
      <c r="J40" s="138">
        <f t="shared" si="21"/>
        <v>0</v>
      </c>
    </row>
    <row r="41" spans="1:10" ht="24.95" customHeight="1" x14ac:dyDescent="0.25">
      <c r="A41" s="269">
        <v>31</v>
      </c>
      <c r="B41" s="270"/>
      <c r="C41" s="271"/>
      <c r="D41" s="49" t="s">
        <v>139</v>
      </c>
      <c r="E41" s="162">
        <v>0</v>
      </c>
      <c r="F41" s="138">
        <v>0</v>
      </c>
      <c r="G41" s="138">
        <v>0</v>
      </c>
      <c r="H41" s="188">
        <v>0</v>
      </c>
      <c r="I41" s="138">
        <v>0</v>
      </c>
      <c r="J41" s="139">
        <v>0</v>
      </c>
    </row>
    <row r="42" spans="1:10" s="60" customFormat="1" ht="24.95" customHeight="1" x14ac:dyDescent="0.25">
      <c r="A42" s="272" t="s">
        <v>74</v>
      </c>
      <c r="B42" s="273"/>
      <c r="C42" s="274"/>
      <c r="D42" s="58" t="s">
        <v>88</v>
      </c>
      <c r="E42" s="163">
        <f t="shared" ref="E42:G43" si="22">E43</f>
        <v>5459.23</v>
      </c>
      <c r="F42" s="137">
        <f t="shared" si="22"/>
        <v>3561.8</v>
      </c>
      <c r="G42" s="137">
        <f t="shared" si="22"/>
        <v>0</v>
      </c>
      <c r="H42" s="187">
        <f>H43</f>
        <v>0</v>
      </c>
      <c r="I42" s="137">
        <v>0</v>
      </c>
      <c r="J42" s="137">
        <v>0</v>
      </c>
    </row>
    <row r="43" spans="1:10" ht="24.95" customHeight="1" x14ac:dyDescent="0.25">
      <c r="A43" s="275">
        <v>3</v>
      </c>
      <c r="B43" s="276"/>
      <c r="C43" s="277"/>
      <c r="D43" s="49" t="s">
        <v>14</v>
      </c>
      <c r="E43" s="162">
        <f t="shared" si="22"/>
        <v>5459.23</v>
      </c>
      <c r="F43" s="138">
        <f t="shared" si="22"/>
        <v>3561.8</v>
      </c>
      <c r="G43" s="138">
        <f t="shared" si="22"/>
        <v>0</v>
      </c>
      <c r="H43" s="188">
        <f>H44</f>
        <v>0</v>
      </c>
      <c r="I43" s="138">
        <v>0</v>
      </c>
      <c r="J43" s="138">
        <v>0</v>
      </c>
    </row>
    <row r="44" spans="1:10" ht="24.95" customHeight="1" x14ac:dyDescent="0.25">
      <c r="A44" s="269">
        <v>31</v>
      </c>
      <c r="B44" s="270"/>
      <c r="C44" s="271"/>
      <c r="D44" s="49" t="s">
        <v>15</v>
      </c>
      <c r="E44" s="162">
        <v>5459.23</v>
      </c>
      <c r="F44" s="138">
        <v>3561.8</v>
      </c>
      <c r="G44" s="138">
        <v>0</v>
      </c>
      <c r="H44" s="188">
        <v>0</v>
      </c>
      <c r="I44" s="138">
        <v>0</v>
      </c>
      <c r="J44" s="139">
        <v>0</v>
      </c>
    </row>
    <row r="45" spans="1:10" s="60" customFormat="1" ht="24.95" customHeight="1" x14ac:dyDescent="0.25">
      <c r="A45" s="272" t="s">
        <v>171</v>
      </c>
      <c r="B45" s="273"/>
      <c r="C45" s="274"/>
      <c r="D45" s="58" t="s">
        <v>83</v>
      </c>
      <c r="E45" s="163">
        <f>E46</f>
        <v>1528287.4000000001</v>
      </c>
      <c r="F45" s="137">
        <f>F46</f>
        <v>1501340.42</v>
      </c>
      <c r="G45" s="137">
        <f>G46</f>
        <v>1808323.61</v>
      </c>
      <c r="H45" s="187">
        <f>H46</f>
        <v>2009471.73</v>
      </c>
      <c r="I45" s="137">
        <f t="shared" ref="I45:J45" si="23">I46</f>
        <v>1808323.61</v>
      </c>
      <c r="J45" s="137">
        <f t="shared" si="23"/>
        <v>1808323.61</v>
      </c>
    </row>
    <row r="46" spans="1:10" ht="24.95" customHeight="1" x14ac:dyDescent="0.25">
      <c r="A46" s="275">
        <v>3</v>
      </c>
      <c r="B46" s="276"/>
      <c r="C46" s="277"/>
      <c r="D46" s="25" t="s">
        <v>14</v>
      </c>
      <c r="E46" s="162">
        <f>E47+E48+E52</f>
        <v>1528287.4000000001</v>
      </c>
      <c r="F46" s="138">
        <f>F47</f>
        <v>1501340.42</v>
      </c>
      <c r="G46" s="138">
        <f>G47</f>
        <v>1808323.61</v>
      </c>
      <c r="H46" s="188">
        <f>H47+H48+H52</f>
        <v>2009471.73</v>
      </c>
      <c r="I46" s="138">
        <f>I47+I48</f>
        <v>1808323.61</v>
      </c>
      <c r="J46" s="138">
        <f>J47+J48</f>
        <v>1808323.61</v>
      </c>
    </row>
    <row r="47" spans="1:10" ht="24.95" customHeight="1" x14ac:dyDescent="0.25">
      <c r="A47" s="269">
        <v>31</v>
      </c>
      <c r="B47" s="270"/>
      <c r="C47" s="271"/>
      <c r="D47" s="25" t="s">
        <v>15</v>
      </c>
      <c r="E47" s="162">
        <v>1486472.97</v>
      </c>
      <c r="F47" s="138">
        <v>1501340.42</v>
      </c>
      <c r="G47" s="138">
        <v>1808323.61</v>
      </c>
      <c r="H47" s="188">
        <v>2009058.7</v>
      </c>
      <c r="I47" s="138">
        <v>1808323.61</v>
      </c>
      <c r="J47" s="138">
        <v>1808323.61</v>
      </c>
    </row>
    <row r="48" spans="1:10" ht="24.95" customHeight="1" x14ac:dyDescent="0.25">
      <c r="A48" s="269">
        <v>32</v>
      </c>
      <c r="B48" s="270"/>
      <c r="C48" s="271"/>
      <c r="D48" s="25" t="s">
        <v>24</v>
      </c>
      <c r="E48" s="162">
        <v>39690.61</v>
      </c>
      <c r="F48" s="138">
        <v>0</v>
      </c>
      <c r="G48" s="138">
        <v>0</v>
      </c>
      <c r="H48" s="188">
        <v>0</v>
      </c>
      <c r="I48" s="138">
        <v>0</v>
      </c>
      <c r="J48" s="138">
        <v>0</v>
      </c>
    </row>
    <row r="49" spans="1:10" ht="24.95" customHeight="1" x14ac:dyDescent="0.25">
      <c r="A49" s="272" t="s">
        <v>172</v>
      </c>
      <c r="B49" s="273"/>
      <c r="C49" s="274"/>
      <c r="D49" s="206" t="s">
        <v>83</v>
      </c>
      <c r="E49" s="138">
        <v>0</v>
      </c>
      <c r="F49" s="138">
        <v>0</v>
      </c>
      <c r="G49" s="138">
        <v>0</v>
      </c>
      <c r="H49" s="188">
        <f>H50</f>
        <v>413.03</v>
      </c>
      <c r="I49" s="138">
        <v>0</v>
      </c>
      <c r="J49" s="138">
        <v>0</v>
      </c>
    </row>
    <row r="50" spans="1:10" ht="24.95" customHeight="1" x14ac:dyDescent="0.25">
      <c r="A50" s="275">
        <v>3</v>
      </c>
      <c r="B50" s="276"/>
      <c r="C50" s="277"/>
      <c r="D50" s="205" t="s">
        <v>14</v>
      </c>
      <c r="E50" s="138">
        <v>0</v>
      </c>
      <c r="F50" s="138">
        <v>0</v>
      </c>
      <c r="G50" s="138">
        <v>0</v>
      </c>
      <c r="H50" s="188">
        <f>H51+H52</f>
        <v>413.03</v>
      </c>
      <c r="I50" s="138">
        <v>0</v>
      </c>
      <c r="J50" s="138">
        <v>0</v>
      </c>
    </row>
    <row r="51" spans="1:10" ht="24.95" customHeight="1" x14ac:dyDescent="0.25">
      <c r="A51" s="269">
        <v>31</v>
      </c>
      <c r="B51" s="270"/>
      <c r="C51" s="271"/>
      <c r="D51" s="205" t="s">
        <v>15</v>
      </c>
      <c r="E51" s="138">
        <v>0</v>
      </c>
      <c r="F51" s="138">
        <v>0</v>
      </c>
      <c r="G51" s="138">
        <v>0</v>
      </c>
      <c r="H51" s="188">
        <v>0</v>
      </c>
      <c r="I51" s="138">
        <v>0</v>
      </c>
      <c r="J51" s="138">
        <v>0</v>
      </c>
    </row>
    <row r="52" spans="1:10" ht="24.95" customHeight="1" x14ac:dyDescent="0.25">
      <c r="A52" s="142">
        <v>34</v>
      </c>
      <c r="B52" s="143"/>
      <c r="C52" s="144"/>
      <c r="D52" s="57" t="s">
        <v>147</v>
      </c>
      <c r="E52" s="165">
        <v>2123.8200000000002</v>
      </c>
      <c r="F52" s="138">
        <v>0</v>
      </c>
      <c r="G52" s="138">
        <v>0</v>
      </c>
      <c r="H52" s="188">
        <v>413.03</v>
      </c>
      <c r="I52" s="138">
        <v>0</v>
      </c>
      <c r="J52" s="138">
        <v>0</v>
      </c>
    </row>
    <row r="53" spans="1:10" ht="24.95" customHeight="1" x14ac:dyDescent="0.25">
      <c r="A53" s="278" t="s">
        <v>58</v>
      </c>
      <c r="B53" s="279"/>
      <c r="C53" s="280"/>
      <c r="D53" s="48" t="s">
        <v>59</v>
      </c>
      <c r="E53" s="164">
        <f>E54+E60+E68+E78</f>
        <v>191241.8</v>
      </c>
      <c r="F53" s="136">
        <f>F54+F60+F68+F78+F80</f>
        <v>213223.31999999998</v>
      </c>
      <c r="G53" s="136">
        <f>G54+G57+G60+G64+G68+G74+G78+G80+G66</f>
        <v>294200.19</v>
      </c>
      <c r="H53" s="186">
        <f>H54+H57+H60+H64+H66+H68+H74+H78+H80</f>
        <v>356393.66000000009</v>
      </c>
      <c r="I53" s="136">
        <f>I54+I57+I60+I64+I68+I74+I78+I80+I66</f>
        <v>294200.19</v>
      </c>
      <c r="J53" s="136">
        <f>J54+J57+J60+J64+J68+J74+J78+J80+J66</f>
        <v>294200.19</v>
      </c>
    </row>
    <row r="54" spans="1:10" s="61" customFormat="1" ht="24.95" customHeight="1" x14ac:dyDescent="0.2">
      <c r="A54" s="272" t="s">
        <v>72</v>
      </c>
      <c r="B54" s="273"/>
      <c r="C54" s="274"/>
      <c r="D54" s="58" t="s">
        <v>73</v>
      </c>
      <c r="E54" s="163">
        <f>E55+E59</f>
        <v>5512.1500000000005</v>
      </c>
      <c r="F54" s="137">
        <f t="shared" ref="F54:H55" si="24">F55</f>
        <v>9024.43</v>
      </c>
      <c r="G54" s="137">
        <f t="shared" si="24"/>
        <v>3890</v>
      </c>
      <c r="H54" s="187">
        <f t="shared" si="24"/>
        <v>18570</v>
      </c>
      <c r="I54" s="137">
        <f t="shared" ref="I54:J54" si="25">I55</f>
        <v>3890</v>
      </c>
      <c r="J54" s="137">
        <f t="shared" si="25"/>
        <v>3890</v>
      </c>
    </row>
    <row r="55" spans="1:10" ht="24.95" customHeight="1" x14ac:dyDescent="0.25">
      <c r="A55" s="275">
        <v>3</v>
      </c>
      <c r="B55" s="276"/>
      <c r="C55" s="277"/>
      <c r="D55" s="25" t="s">
        <v>14</v>
      </c>
      <c r="E55" s="162">
        <f>E56</f>
        <v>5488.52</v>
      </c>
      <c r="F55" s="138">
        <f t="shared" si="24"/>
        <v>9024.43</v>
      </c>
      <c r="G55" s="138">
        <f t="shared" si="24"/>
        <v>3890</v>
      </c>
      <c r="H55" s="188">
        <f t="shared" si="24"/>
        <v>18570</v>
      </c>
      <c r="I55" s="138">
        <f>I56</f>
        <v>3890</v>
      </c>
      <c r="J55" s="138">
        <f>J56</f>
        <v>3890</v>
      </c>
    </row>
    <row r="56" spans="1:10" ht="24.95" customHeight="1" x14ac:dyDescent="0.25">
      <c r="A56" s="269">
        <v>32</v>
      </c>
      <c r="B56" s="270"/>
      <c r="C56" s="271"/>
      <c r="D56" s="49" t="s">
        <v>94</v>
      </c>
      <c r="E56" s="162">
        <v>5488.52</v>
      </c>
      <c r="F56" s="138">
        <v>9024.43</v>
      </c>
      <c r="G56" s="138">
        <v>3890</v>
      </c>
      <c r="H56" s="188">
        <v>18570</v>
      </c>
      <c r="I56" s="138">
        <v>3890</v>
      </c>
      <c r="J56" s="139">
        <v>3890</v>
      </c>
    </row>
    <row r="57" spans="1:10" s="61" customFormat="1" ht="24.95" customHeight="1" x14ac:dyDescent="0.2">
      <c r="A57" s="272" t="s">
        <v>89</v>
      </c>
      <c r="B57" s="273"/>
      <c r="C57" s="274"/>
      <c r="D57" s="58" t="s">
        <v>78</v>
      </c>
      <c r="E57" s="163">
        <f>E59</f>
        <v>23.63</v>
      </c>
      <c r="F57" s="137">
        <v>0</v>
      </c>
      <c r="G57" s="137">
        <f t="shared" ref="G57" si="26">G59+G58</f>
        <v>0</v>
      </c>
      <c r="H57" s="187">
        <f>H58+H59</f>
        <v>13123.15</v>
      </c>
      <c r="I57" s="137">
        <f>I59+I58</f>
        <v>0</v>
      </c>
      <c r="J57" s="137">
        <f>J59+J58</f>
        <v>0</v>
      </c>
    </row>
    <row r="58" spans="1:10" s="61" customFormat="1" ht="24.95" customHeight="1" x14ac:dyDescent="0.2">
      <c r="A58" s="269">
        <v>32</v>
      </c>
      <c r="B58" s="270"/>
      <c r="C58" s="271"/>
      <c r="D58" s="84" t="s">
        <v>24</v>
      </c>
      <c r="E58" s="162">
        <v>0</v>
      </c>
      <c r="F58" s="138">
        <v>0</v>
      </c>
      <c r="G58" s="138">
        <v>0</v>
      </c>
      <c r="H58" s="188">
        <v>13123.15</v>
      </c>
      <c r="I58" s="138">
        <v>0</v>
      </c>
      <c r="J58" s="138">
        <v>0</v>
      </c>
    </row>
    <row r="59" spans="1:10" ht="27.75" customHeight="1" x14ac:dyDescent="0.25">
      <c r="A59" s="269">
        <v>37</v>
      </c>
      <c r="B59" s="270"/>
      <c r="C59" s="271"/>
      <c r="D59" s="55" t="s">
        <v>36</v>
      </c>
      <c r="E59" s="162">
        <v>23.63</v>
      </c>
      <c r="F59" s="138">
        <v>0</v>
      </c>
      <c r="G59" s="138">
        <v>0</v>
      </c>
      <c r="H59" s="188">
        <v>0</v>
      </c>
      <c r="I59" s="138">
        <v>0</v>
      </c>
      <c r="J59" s="139">
        <v>0</v>
      </c>
    </row>
    <row r="60" spans="1:10" s="61" customFormat="1" ht="24.95" customHeight="1" x14ac:dyDescent="0.2">
      <c r="A60" s="272" t="s">
        <v>74</v>
      </c>
      <c r="B60" s="273"/>
      <c r="C60" s="274"/>
      <c r="D60" s="58" t="s">
        <v>95</v>
      </c>
      <c r="E60" s="163">
        <f>E61</f>
        <v>46957.9</v>
      </c>
      <c r="F60" s="137">
        <f>F61</f>
        <v>52425.119999999995</v>
      </c>
      <c r="G60" s="137">
        <f>G61</f>
        <v>71140</v>
      </c>
      <c r="H60" s="187">
        <f>H61</f>
        <v>83557.97</v>
      </c>
      <c r="I60" s="137">
        <f t="shared" ref="I60:J60" si="27">I61</f>
        <v>71140</v>
      </c>
      <c r="J60" s="137">
        <f t="shared" si="27"/>
        <v>71140</v>
      </c>
    </row>
    <row r="61" spans="1:10" ht="24.95" customHeight="1" x14ac:dyDescent="0.25">
      <c r="A61" s="275">
        <v>3</v>
      </c>
      <c r="B61" s="276"/>
      <c r="C61" s="277"/>
      <c r="D61" s="25" t="s">
        <v>14</v>
      </c>
      <c r="E61" s="162">
        <f>E62</f>
        <v>46957.9</v>
      </c>
      <c r="F61" s="138">
        <f>F62+F63+F64+F66</f>
        <v>52425.119999999995</v>
      </c>
      <c r="G61" s="138">
        <f>G62+G63</f>
        <v>71140</v>
      </c>
      <c r="H61" s="188">
        <f>H62+H63</f>
        <v>83557.97</v>
      </c>
      <c r="I61" s="138">
        <f t="shared" ref="I61:J61" si="28">I62+I63</f>
        <v>71140</v>
      </c>
      <c r="J61" s="138">
        <f t="shared" si="28"/>
        <v>71140</v>
      </c>
    </row>
    <row r="62" spans="1:10" ht="24.95" customHeight="1" x14ac:dyDescent="0.25">
      <c r="A62" s="269">
        <v>32</v>
      </c>
      <c r="B62" s="270"/>
      <c r="C62" s="271"/>
      <c r="D62" s="49" t="s">
        <v>24</v>
      </c>
      <c r="E62" s="162">
        <v>46957.9</v>
      </c>
      <c r="F62" s="138">
        <v>38300.589999999997</v>
      </c>
      <c r="G62" s="138">
        <v>71140</v>
      </c>
      <c r="H62" s="188">
        <v>83557.97</v>
      </c>
      <c r="I62" s="138">
        <v>71140</v>
      </c>
      <c r="J62" s="139">
        <v>71140</v>
      </c>
    </row>
    <row r="63" spans="1:10" ht="24.95" customHeight="1" x14ac:dyDescent="0.25">
      <c r="A63" s="269">
        <v>37</v>
      </c>
      <c r="B63" s="270"/>
      <c r="C63" s="271"/>
      <c r="D63" s="55" t="s">
        <v>36</v>
      </c>
      <c r="E63" s="162">
        <v>0</v>
      </c>
      <c r="F63" s="138">
        <v>0</v>
      </c>
      <c r="G63" s="138">
        <v>0</v>
      </c>
      <c r="H63" s="188">
        <v>0</v>
      </c>
      <c r="I63" s="138">
        <v>0</v>
      </c>
      <c r="J63" s="139">
        <v>0</v>
      </c>
    </row>
    <row r="64" spans="1:10" s="61" customFormat="1" ht="24.95" customHeight="1" x14ac:dyDescent="0.2">
      <c r="A64" s="272" t="s">
        <v>90</v>
      </c>
      <c r="B64" s="273"/>
      <c r="C64" s="274"/>
      <c r="D64" s="58" t="s">
        <v>80</v>
      </c>
      <c r="E64" s="163">
        <f>E65</f>
        <v>0</v>
      </c>
      <c r="F64" s="137">
        <v>13400</v>
      </c>
      <c r="G64" s="137">
        <v>12964.53</v>
      </c>
      <c r="H64" s="187">
        <f>H65</f>
        <v>28988.13</v>
      </c>
      <c r="I64" s="137">
        <v>12964.53</v>
      </c>
      <c r="J64" s="137">
        <v>12964.53</v>
      </c>
    </row>
    <row r="65" spans="1:10" ht="24.95" customHeight="1" x14ac:dyDescent="0.25">
      <c r="A65" s="269">
        <v>32</v>
      </c>
      <c r="B65" s="270"/>
      <c r="C65" s="271"/>
      <c r="D65" s="49" t="s">
        <v>24</v>
      </c>
      <c r="E65" s="162">
        <v>0</v>
      </c>
      <c r="F65" s="138">
        <v>0</v>
      </c>
      <c r="G65" s="138">
        <v>0</v>
      </c>
      <c r="H65" s="188">
        <v>28988.13</v>
      </c>
      <c r="I65" s="138">
        <v>0</v>
      </c>
      <c r="J65" s="139">
        <v>0</v>
      </c>
    </row>
    <row r="66" spans="1:10" ht="24.95" customHeight="1" x14ac:dyDescent="0.25">
      <c r="A66" s="272" t="s">
        <v>182</v>
      </c>
      <c r="B66" s="273"/>
      <c r="C66" s="274"/>
      <c r="D66" s="85" t="s">
        <v>119</v>
      </c>
      <c r="E66" s="163">
        <f>E67</f>
        <v>0</v>
      </c>
      <c r="F66" s="137">
        <f>F67</f>
        <v>724.53</v>
      </c>
      <c r="G66" s="137">
        <v>0</v>
      </c>
      <c r="H66" s="187">
        <f>H67</f>
        <v>724.53</v>
      </c>
      <c r="I66" s="137">
        <f t="shared" ref="I66:J66" si="29">I67</f>
        <v>0</v>
      </c>
      <c r="J66" s="137">
        <f t="shared" si="29"/>
        <v>0</v>
      </c>
    </row>
    <row r="67" spans="1:10" ht="24.95" customHeight="1" x14ac:dyDescent="0.25">
      <c r="A67" s="269">
        <v>32</v>
      </c>
      <c r="B67" s="270"/>
      <c r="C67" s="271"/>
      <c r="D67" s="84" t="s">
        <v>24</v>
      </c>
      <c r="E67" s="162">
        <v>0</v>
      </c>
      <c r="F67" s="138">
        <v>724.53</v>
      </c>
      <c r="G67" s="138">
        <v>0</v>
      </c>
      <c r="H67" s="188">
        <v>724.53</v>
      </c>
      <c r="I67" s="138">
        <v>0</v>
      </c>
      <c r="J67" s="139">
        <v>0</v>
      </c>
    </row>
    <row r="68" spans="1:10" s="61" customFormat="1" ht="24.95" customHeight="1" x14ac:dyDescent="0.2">
      <c r="A68" s="272" t="s">
        <v>171</v>
      </c>
      <c r="B68" s="273"/>
      <c r="C68" s="274"/>
      <c r="D68" s="58" t="s">
        <v>43</v>
      </c>
      <c r="E68" s="163">
        <f>E69</f>
        <v>138331.75</v>
      </c>
      <c r="F68" s="137">
        <f>F69</f>
        <v>151587.96</v>
      </c>
      <c r="G68" s="137">
        <f>G69</f>
        <v>206205.66</v>
      </c>
      <c r="H68" s="187">
        <f>H69</f>
        <v>208071.39</v>
      </c>
      <c r="I68" s="137">
        <f t="shared" ref="I68:J68" si="30">I69</f>
        <v>206205.66</v>
      </c>
      <c r="J68" s="137">
        <f t="shared" si="30"/>
        <v>206205.66</v>
      </c>
    </row>
    <row r="69" spans="1:10" ht="24.95" customHeight="1" x14ac:dyDescent="0.25">
      <c r="A69" s="275">
        <v>3</v>
      </c>
      <c r="B69" s="276"/>
      <c r="C69" s="277"/>
      <c r="D69" s="49" t="s">
        <v>14</v>
      </c>
      <c r="E69" s="162">
        <f>SUM(E70:E73)</f>
        <v>138331.75</v>
      </c>
      <c r="F69" s="138">
        <f>F70+F71+F73+F72</f>
        <v>151587.96</v>
      </c>
      <c r="G69" s="138">
        <f>G70+G71+G73+G72</f>
        <v>206205.66</v>
      </c>
      <c r="H69" s="188">
        <f>H70+H71+H72+H73</f>
        <v>208071.39</v>
      </c>
      <c r="I69" s="138">
        <f t="shared" ref="I69:J69" si="31">I70+I73+I72</f>
        <v>206205.66</v>
      </c>
      <c r="J69" s="138">
        <f t="shared" si="31"/>
        <v>206205.66</v>
      </c>
    </row>
    <row r="70" spans="1:10" ht="24.95" customHeight="1" x14ac:dyDescent="0.25">
      <c r="A70" s="269">
        <v>32</v>
      </c>
      <c r="B70" s="270"/>
      <c r="C70" s="271"/>
      <c r="D70" s="25" t="s">
        <v>24</v>
      </c>
      <c r="E70" s="162">
        <v>109225.5</v>
      </c>
      <c r="F70" s="138">
        <v>125326.37</v>
      </c>
      <c r="G70" s="138">
        <v>173678.29</v>
      </c>
      <c r="H70" s="188">
        <v>166171.39000000001</v>
      </c>
      <c r="I70" s="138">
        <v>173678.29</v>
      </c>
      <c r="J70" s="139">
        <v>173678.29</v>
      </c>
    </row>
    <row r="71" spans="1:10" ht="24.95" customHeight="1" x14ac:dyDescent="0.25">
      <c r="A71" s="269">
        <v>34</v>
      </c>
      <c r="B71" s="270"/>
      <c r="C71" s="271"/>
      <c r="D71" s="99" t="s">
        <v>35</v>
      </c>
      <c r="E71" s="162">
        <v>0</v>
      </c>
      <c r="F71" s="138">
        <v>353.97</v>
      </c>
      <c r="G71" s="138">
        <v>0</v>
      </c>
      <c r="H71" s="188">
        <v>0</v>
      </c>
      <c r="I71" s="138">
        <v>0</v>
      </c>
      <c r="J71" s="139">
        <v>0</v>
      </c>
    </row>
    <row r="72" spans="1:10" ht="24.95" customHeight="1" x14ac:dyDescent="0.25">
      <c r="A72" s="269">
        <v>37</v>
      </c>
      <c r="B72" s="270"/>
      <c r="C72" s="271"/>
      <c r="D72" s="55" t="s">
        <v>36</v>
      </c>
      <c r="E72" s="162">
        <v>27826.86</v>
      </c>
      <c r="F72" s="138">
        <v>24628.23</v>
      </c>
      <c r="G72" s="138">
        <v>31216.37</v>
      </c>
      <c r="H72" s="188">
        <v>40700</v>
      </c>
      <c r="I72" s="138">
        <v>31216.37</v>
      </c>
      <c r="J72" s="139">
        <v>31216.37</v>
      </c>
    </row>
    <row r="73" spans="1:10" ht="24.95" customHeight="1" x14ac:dyDescent="0.25">
      <c r="A73" s="269">
        <v>38</v>
      </c>
      <c r="B73" s="270"/>
      <c r="C73" s="271"/>
      <c r="D73" s="55" t="s">
        <v>117</v>
      </c>
      <c r="E73" s="162">
        <v>1279.3900000000001</v>
      </c>
      <c r="F73" s="138">
        <v>1279.3900000000001</v>
      </c>
      <c r="G73" s="138">
        <v>1311</v>
      </c>
      <c r="H73" s="188">
        <v>1200</v>
      </c>
      <c r="I73" s="138">
        <v>1311</v>
      </c>
      <c r="J73" s="139">
        <v>1311</v>
      </c>
    </row>
    <row r="74" spans="1:10" s="61" customFormat="1" ht="24.95" customHeight="1" x14ac:dyDescent="0.2">
      <c r="A74" s="272" t="s">
        <v>172</v>
      </c>
      <c r="B74" s="273"/>
      <c r="C74" s="274"/>
      <c r="D74" s="58" t="s">
        <v>81</v>
      </c>
      <c r="E74" s="163">
        <v>1279.3900000000001</v>
      </c>
      <c r="F74" s="137">
        <f>F75</f>
        <v>0</v>
      </c>
      <c r="G74" s="137">
        <f>G75</f>
        <v>0</v>
      </c>
      <c r="H74" s="187">
        <f>H75</f>
        <v>2310.5300000000002</v>
      </c>
      <c r="I74" s="137">
        <f t="shared" ref="I74:J74" si="32">I75</f>
        <v>0</v>
      </c>
      <c r="J74" s="137">
        <f t="shared" si="32"/>
        <v>0</v>
      </c>
    </row>
    <row r="75" spans="1:10" ht="24.95" customHeight="1" x14ac:dyDescent="0.25">
      <c r="A75" s="275">
        <v>3</v>
      </c>
      <c r="B75" s="276"/>
      <c r="C75" s="277"/>
      <c r="D75" s="49" t="s">
        <v>14</v>
      </c>
      <c r="E75" s="162">
        <v>0</v>
      </c>
      <c r="F75" s="138">
        <f>F76+F77</f>
        <v>0</v>
      </c>
      <c r="G75" s="138">
        <f>G76+G77</f>
        <v>0</v>
      </c>
      <c r="H75" s="188">
        <f>H76+H77</f>
        <v>2310.5300000000002</v>
      </c>
      <c r="I75" s="138">
        <f t="shared" ref="I75:J75" si="33">I76+I77</f>
        <v>0</v>
      </c>
      <c r="J75" s="138">
        <f t="shared" si="33"/>
        <v>0</v>
      </c>
    </row>
    <row r="76" spans="1:10" ht="24.95" customHeight="1" x14ac:dyDescent="0.25">
      <c r="A76" s="269">
        <v>32</v>
      </c>
      <c r="B76" s="270"/>
      <c r="C76" s="271"/>
      <c r="D76" s="49" t="s">
        <v>24</v>
      </c>
      <c r="E76" s="162">
        <v>0</v>
      </c>
      <c r="F76" s="138">
        <v>0</v>
      </c>
      <c r="G76" s="138">
        <v>0</v>
      </c>
      <c r="H76" s="188">
        <v>2310.5300000000002</v>
      </c>
      <c r="I76" s="138">
        <v>0</v>
      </c>
      <c r="J76" s="139">
        <v>0</v>
      </c>
    </row>
    <row r="77" spans="1:10" ht="24.95" customHeight="1" x14ac:dyDescent="0.25">
      <c r="A77" s="269">
        <v>37</v>
      </c>
      <c r="B77" s="270"/>
      <c r="C77" s="271"/>
      <c r="D77" s="55" t="s">
        <v>36</v>
      </c>
      <c r="E77" s="162">
        <v>0</v>
      </c>
      <c r="F77" s="138">
        <v>0</v>
      </c>
      <c r="G77" s="138">
        <v>0</v>
      </c>
      <c r="H77" s="188">
        <v>0</v>
      </c>
      <c r="I77" s="138">
        <v>0</v>
      </c>
      <c r="J77" s="139">
        <v>0</v>
      </c>
    </row>
    <row r="78" spans="1:10" s="61" customFormat="1" ht="24.95" customHeight="1" x14ac:dyDescent="0.2">
      <c r="A78" s="272" t="s">
        <v>75</v>
      </c>
      <c r="B78" s="273"/>
      <c r="C78" s="274"/>
      <c r="D78" s="58" t="s">
        <v>45</v>
      </c>
      <c r="E78" s="163">
        <f>E79</f>
        <v>440</v>
      </c>
      <c r="F78" s="137">
        <f>F79</f>
        <v>185.81</v>
      </c>
      <c r="G78" s="137">
        <f>G79</f>
        <v>0</v>
      </c>
      <c r="H78" s="187">
        <f>H79</f>
        <v>1000</v>
      </c>
      <c r="I78" s="137">
        <f t="shared" ref="I78:J78" si="34">I79</f>
        <v>0</v>
      </c>
      <c r="J78" s="137">
        <f t="shared" si="34"/>
        <v>0</v>
      </c>
    </row>
    <row r="79" spans="1:10" ht="24.95" customHeight="1" x14ac:dyDescent="0.25">
      <c r="A79" s="269">
        <v>32</v>
      </c>
      <c r="B79" s="270"/>
      <c r="C79" s="271"/>
      <c r="D79" s="49" t="s">
        <v>24</v>
      </c>
      <c r="E79" s="162">
        <v>440</v>
      </c>
      <c r="F79" s="138">
        <v>185.81</v>
      </c>
      <c r="G79" s="138">
        <v>0</v>
      </c>
      <c r="H79" s="188">
        <v>1000</v>
      </c>
      <c r="I79" s="138">
        <v>0</v>
      </c>
      <c r="J79" s="139">
        <v>0</v>
      </c>
    </row>
    <row r="80" spans="1:10" s="60" customFormat="1" ht="24.95" customHeight="1" x14ac:dyDescent="0.25">
      <c r="A80" s="272" t="s">
        <v>93</v>
      </c>
      <c r="B80" s="273"/>
      <c r="C80" s="274"/>
      <c r="D80" s="62" t="s">
        <v>82</v>
      </c>
      <c r="E80" s="163">
        <f>E81</f>
        <v>0</v>
      </c>
      <c r="F80" s="137">
        <f>F81</f>
        <v>0</v>
      </c>
      <c r="G80" s="137">
        <f>G81</f>
        <v>0</v>
      </c>
      <c r="H80" s="187">
        <f>H81</f>
        <v>47.96</v>
      </c>
      <c r="I80" s="137">
        <f t="shared" ref="I80:J80" si="35">I81</f>
        <v>0</v>
      </c>
      <c r="J80" s="137">
        <f t="shared" si="35"/>
        <v>0</v>
      </c>
    </row>
    <row r="81" spans="1:10" ht="24.95" customHeight="1" x14ac:dyDescent="0.25">
      <c r="A81" s="269">
        <v>32</v>
      </c>
      <c r="B81" s="270"/>
      <c r="C81" s="271"/>
      <c r="D81" s="49" t="s">
        <v>24</v>
      </c>
      <c r="E81" s="162">
        <v>0</v>
      </c>
      <c r="F81" s="138">
        <v>0</v>
      </c>
      <c r="G81" s="138">
        <v>0</v>
      </c>
      <c r="H81" s="188">
        <v>47.96</v>
      </c>
      <c r="I81" s="138">
        <v>0</v>
      </c>
      <c r="J81" s="139">
        <v>0</v>
      </c>
    </row>
    <row r="82" spans="1:10" ht="24.95" customHeight="1" x14ac:dyDescent="0.25">
      <c r="A82" s="278" t="s">
        <v>60</v>
      </c>
      <c r="B82" s="279"/>
      <c r="C82" s="280"/>
      <c r="D82" s="48" t="s">
        <v>61</v>
      </c>
      <c r="E82" s="164">
        <f>E84+E88</f>
        <v>954.36</v>
      </c>
      <c r="F82" s="136">
        <f>F84+F86+F88</f>
        <v>714.29</v>
      </c>
      <c r="G82" s="136">
        <f>G84+G86+G88</f>
        <v>0</v>
      </c>
      <c r="H82" s="186">
        <f>H83+H85+H87</f>
        <v>50</v>
      </c>
      <c r="I82" s="136">
        <f t="shared" ref="I82:J82" si="36">I84+I86+I88</f>
        <v>0</v>
      </c>
      <c r="J82" s="136">
        <f t="shared" si="36"/>
        <v>0</v>
      </c>
    </row>
    <row r="83" spans="1:10" s="60" customFormat="1" ht="24.95" customHeight="1" x14ac:dyDescent="0.25">
      <c r="A83" s="272" t="s">
        <v>72</v>
      </c>
      <c r="B83" s="273"/>
      <c r="C83" s="274"/>
      <c r="D83" s="58" t="s">
        <v>44</v>
      </c>
      <c r="E83" s="163">
        <f>E84</f>
        <v>2.37</v>
      </c>
      <c r="F83" s="138"/>
      <c r="G83" s="138"/>
      <c r="H83" s="188">
        <f>H84</f>
        <v>50</v>
      </c>
      <c r="I83" s="138"/>
      <c r="J83" s="139"/>
    </row>
    <row r="84" spans="1:10" ht="24.95" customHeight="1" x14ac:dyDescent="0.25">
      <c r="A84" s="269">
        <v>34</v>
      </c>
      <c r="B84" s="270"/>
      <c r="C84" s="271"/>
      <c r="D84" s="49" t="s">
        <v>35</v>
      </c>
      <c r="E84" s="162">
        <v>2.37</v>
      </c>
      <c r="F84" s="138">
        <v>0</v>
      </c>
      <c r="G84" s="138">
        <v>0</v>
      </c>
      <c r="H84" s="188">
        <v>50</v>
      </c>
      <c r="I84" s="138">
        <v>0</v>
      </c>
      <c r="J84" s="139">
        <v>0</v>
      </c>
    </row>
    <row r="85" spans="1:10" s="60" customFormat="1" ht="24.95" customHeight="1" x14ac:dyDescent="0.25">
      <c r="A85" s="272" t="s">
        <v>89</v>
      </c>
      <c r="B85" s="273"/>
      <c r="C85" s="274"/>
      <c r="D85" s="58" t="s">
        <v>78</v>
      </c>
      <c r="E85" s="163">
        <f>E86</f>
        <v>0</v>
      </c>
      <c r="F85" s="138"/>
      <c r="G85" s="138"/>
      <c r="H85" s="188">
        <f>H86</f>
        <v>0</v>
      </c>
      <c r="I85" s="138"/>
      <c r="J85" s="139"/>
    </row>
    <row r="86" spans="1:10" ht="24.95" customHeight="1" x14ac:dyDescent="0.25">
      <c r="A86" s="269">
        <v>34</v>
      </c>
      <c r="B86" s="270"/>
      <c r="C86" s="271"/>
      <c r="D86" s="49" t="s">
        <v>35</v>
      </c>
      <c r="E86" s="162">
        <v>0</v>
      </c>
      <c r="F86" s="138">
        <v>0</v>
      </c>
      <c r="G86" s="138">
        <v>0</v>
      </c>
      <c r="H86" s="188">
        <v>0</v>
      </c>
      <c r="I86" s="138">
        <v>0</v>
      </c>
      <c r="J86" s="139">
        <v>0</v>
      </c>
    </row>
    <row r="87" spans="1:10" s="60" customFormat="1" ht="24.95" customHeight="1" x14ac:dyDescent="0.25">
      <c r="A87" s="272" t="s">
        <v>74</v>
      </c>
      <c r="B87" s="273"/>
      <c r="C87" s="274"/>
      <c r="D87" s="58" t="s">
        <v>88</v>
      </c>
      <c r="E87" s="163">
        <f>E88</f>
        <v>951.99</v>
      </c>
      <c r="F87" s="138"/>
      <c r="G87" s="138"/>
      <c r="H87" s="188">
        <f>H88</f>
        <v>0</v>
      </c>
      <c r="I87" s="138"/>
      <c r="J87" s="139"/>
    </row>
    <row r="88" spans="1:10" ht="24.95" customHeight="1" x14ac:dyDescent="0.25">
      <c r="A88" s="269">
        <v>34</v>
      </c>
      <c r="B88" s="270"/>
      <c r="C88" s="271"/>
      <c r="D88" s="49" t="s">
        <v>35</v>
      </c>
      <c r="E88" s="162">
        <v>951.99</v>
      </c>
      <c r="F88" s="138">
        <v>714.29</v>
      </c>
      <c r="G88" s="138">
        <v>0</v>
      </c>
      <c r="H88" s="188">
        <v>0</v>
      </c>
      <c r="I88" s="138">
        <v>0</v>
      </c>
      <c r="J88" s="139">
        <v>0</v>
      </c>
    </row>
    <row r="89" spans="1:10" ht="24.95" customHeight="1" x14ac:dyDescent="0.25">
      <c r="A89" s="278" t="s">
        <v>62</v>
      </c>
      <c r="B89" s="279"/>
      <c r="C89" s="280"/>
      <c r="D89" s="48" t="s">
        <v>63</v>
      </c>
      <c r="E89" s="164">
        <f>E90+E96+E102</f>
        <v>30814.93</v>
      </c>
      <c r="F89" s="136">
        <f>F91+F93+F95+F97+F103+F99</f>
        <v>8902.130000000001</v>
      </c>
      <c r="G89" s="136">
        <f t="shared" ref="G89:J89" si="37">G91+G93+G95+G97+G103+G99</f>
        <v>59846.86</v>
      </c>
      <c r="H89" s="186">
        <f>H90+H92+H94+H100+H102</f>
        <v>40090.54</v>
      </c>
      <c r="I89" s="136">
        <f t="shared" si="37"/>
        <v>59846.86</v>
      </c>
      <c r="J89" s="136">
        <f t="shared" si="37"/>
        <v>59846.86</v>
      </c>
    </row>
    <row r="90" spans="1:10" s="60" customFormat="1" ht="24.95" customHeight="1" x14ac:dyDescent="0.25">
      <c r="A90" s="272" t="s">
        <v>72</v>
      </c>
      <c r="B90" s="273"/>
      <c r="C90" s="274"/>
      <c r="D90" s="58" t="s">
        <v>44</v>
      </c>
      <c r="E90" s="163">
        <f>E91</f>
        <v>196.1</v>
      </c>
      <c r="F90" s="138"/>
      <c r="G90" s="138"/>
      <c r="H90" s="207">
        <f>H91</f>
        <v>7900</v>
      </c>
      <c r="I90" s="138"/>
      <c r="J90" s="139"/>
    </row>
    <row r="91" spans="1:10" ht="24.95" customHeight="1" x14ac:dyDescent="0.25">
      <c r="A91" s="269">
        <v>42</v>
      </c>
      <c r="B91" s="270"/>
      <c r="C91" s="271"/>
      <c r="D91" s="49" t="s">
        <v>31</v>
      </c>
      <c r="E91" s="162">
        <v>196.1</v>
      </c>
      <c r="F91" s="138">
        <v>3674.84</v>
      </c>
      <c r="G91" s="138">
        <v>14450</v>
      </c>
      <c r="H91" s="188">
        <v>7900</v>
      </c>
      <c r="I91" s="138">
        <v>14450</v>
      </c>
      <c r="J91" s="139">
        <v>14450</v>
      </c>
    </row>
    <row r="92" spans="1:10" s="60" customFormat="1" ht="24.95" customHeight="1" x14ac:dyDescent="0.25">
      <c r="A92" s="272" t="s">
        <v>89</v>
      </c>
      <c r="B92" s="273"/>
      <c r="C92" s="274"/>
      <c r="D92" s="58" t="s">
        <v>78</v>
      </c>
      <c r="E92" s="163">
        <f>E93</f>
        <v>0</v>
      </c>
      <c r="F92" s="138">
        <v>0</v>
      </c>
      <c r="G92" s="138"/>
      <c r="H92" s="207">
        <f>H93</f>
        <v>2420.5</v>
      </c>
      <c r="I92" s="138"/>
      <c r="J92" s="139"/>
    </row>
    <row r="93" spans="1:10" ht="24.95" customHeight="1" x14ac:dyDescent="0.25">
      <c r="A93" s="269">
        <v>42</v>
      </c>
      <c r="B93" s="270"/>
      <c r="C93" s="271"/>
      <c r="D93" s="49" t="s">
        <v>31</v>
      </c>
      <c r="E93" s="162">
        <v>0</v>
      </c>
      <c r="F93" s="138">
        <v>0</v>
      </c>
      <c r="G93" s="138">
        <v>0</v>
      </c>
      <c r="H93" s="188">
        <v>2420.5</v>
      </c>
      <c r="I93" s="138">
        <v>0</v>
      </c>
      <c r="J93" s="139">
        <v>0</v>
      </c>
    </row>
    <row r="94" spans="1:10" s="60" customFormat="1" ht="24.95" customHeight="1" x14ac:dyDescent="0.25">
      <c r="A94" s="272" t="s">
        <v>74</v>
      </c>
      <c r="B94" s="273"/>
      <c r="C94" s="274"/>
      <c r="D94" s="58" t="s">
        <v>88</v>
      </c>
      <c r="E94" s="163">
        <f>E95</f>
        <v>0</v>
      </c>
      <c r="F94" s="138">
        <f>F95+F96</f>
        <v>674.21</v>
      </c>
      <c r="G94" s="138"/>
      <c r="H94" s="207">
        <f>H95</f>
        <v>3600</v>
      </c>
      <c r="I94" s="138"/>
      <c r="J94" s="139"/>
    </row>
    <row r="95" spans="1:10" ht="24.95" customHeight="1" x14ac:dyDescent="0.25">
      <c r="A95" s="269">
        <v>42</v>
      </c>
      <c r="B95" s="270"/>
      <c r="C95" s="271"/>
      <c r="D95" s="49" t="s">
        <v>31</v>
      </c>
      <c r="E95" s="162">
        <v>0</v>
      </c>
      <c r="F95" s="138">
        <v>674.21</v>
      </c>
      <c r="G95" s="138">
        <v>3860</v>
      </c>
      <c r="H95" s="188">
        <v>3600</v>
      </c>
      <c r="I95" s="138">
        <v>3860</v>
      </c>
      <c r="J95" s="139">
        <v>3860</v>
      </c>
    </row>
    <row r="96" spans="1:10" s="60" customFormat="1" ht="24.95" customHeight="1" x14ac:dyDescent="0.25">
      <c r="A96" s="272" t="s">
        <v>90</v>
      </c>
      <c r="B96" s="273"/>
      <c r="C96" s="274"/>
      <c r="D96" s="58" t="s">
        <v>80</v>
      </c>
      <c r="E96" s="163">
        <v>3212.71</v>
      </c>
      <c r="F96" s="138">
        <f>F97</f>
        <v>0</v>
      </c>
      <c r="G96" s="138"/>
      <c r="H96" s="207">
        <v>0</v>
      </c>
      <c r="I96" s="138"/>
      <c r="J96" s="139"/>
    </row>
    <row r="97" spans="1:10" ht="24.95" customHeight="1" x14ac:dyDescent="0.25">
      <c r="A97" s="269">
        <v>42</v>
      </c>
      <c r="B97" s="270"/>
      <c r="C97" s="271"/>
      <c r="D97" s="49" t="s">
        <v>31</v>
      </c>
      <c r="E97" s="162">
        <v>3212.71</v>
      </c>
      <c r="F97" s="138">
        <v>0</v>
      </c>
      <c r="G97" s="138">
        <v>3150</v>
      </c>
      <c r="H97" s="188">
        <v>0</v>
      </c>
      <c r="I97" s="138">
        <v>3150</v>
      </c>
      <c r="J97" s="139">
        <v>3150</v>
      </c>
    </row>
    <row r="98" spans="1:10" ht="24.95" customHeight="1" x14ac:dyDescent="0.25">
      <c r="A98" s="272" t="s">
        <v>75</v>
      </c>
      <c r="B98" s="273"/>
      <c r="C98" s="274"/>
      <c r="D98" s="85" t="s">
        <v>45</v>
      </c>
      <c r="E98" s="163">
        <f>E99</f>
        <v>0</v>
      </c>
      <c r="F98" s="138">
        <v>0</v>
      </c>
      <c r="G98" s="138">
        <v>0</v>
      </c>
      <c r="H98" s="188">
        <v>0</v>
      </c>
      <c r="I98" s="138"/>
      <c r="J98" s="139"/>
    </row>
    <row r="99" spans="1:10" ht="24.95" customHeight="1" x14ac:dyDescent="0.25">
      <c r="A99" s="269">
        <v>42</v>
      </c>
      <c r="B99" s="270"/>
      <c r="C99" s="271"/>
      <c r="D99" s="84" t="s">
        <v>31</v>
      </c>
      <c r="E99" s="162">
        <v>0</v>
      </c>
      <c r="F99" s="138">
        <v>0</v>
      </c>
      <c r="G99" s="138">
        <v>0</v>
      </c>
      <c r="H99" s="188">
        <v>0</v>
      </c>
      <c r="I99" s="138">
        <v>0</v>
      </c>
      <c r="J99" s="139">
        <v>0</v>
      </c>
    </row>
    <row r="100" spans="1:10" ht="24.95" customHeight="1" x14ac:dyDescent="0.25">
      <c r="A100" s="272" t="s">
        <v>93</v>
      </c>
      <c r="B100" s="273"/>
      <c r="C100" s="274"/>
      <c r="D100" s="206" t="s">
        <v>45</v>
      </c>
      <c r="E100" s="162">
        <v>0</v>
      </c>
      <c r="F100" s="138">
        <v>0</v>
      </c>
      <c r="G100" s="138">
        <v>0</v>
      </c>
      <c r="H100" s="188">
        <f>H101</f>
        <v>170.04</v>
      </c>
      <c r="I100" s="138"/>
      <c r="J100" s="139"/>
    </row>
    <row r="101" spans="1:10" ht="24.95" customHeight="1" x14ac:dyDescent="0.25">
      <c r="A101" s="269">
        <v>42</v>
      </c>
      <c r="B101" s="270"/>
      <c r="C101" s="271"/>
      <c r="D101" s="205" t="s">
        <v>31</v>
      </c>
      <c r="E101" s="162">
        <v>0</v>
      </c>
      <c r="F101" s="138">
        <v>0</v>
      </c>
      <c r="G101" s="138">
        <v>0</v>
      </c>
      <c r="H101" s="188">
        <v>170.04</v>
      </c>
      <c r="I101" s="138"/>
      <c r="J101" s="139"/>
    </row>
    <row r="102" spans="1:10" s="60" customFormat="1" ht="24.95" customHeight="1" x14ac:dyDescent="0.25">
      <c r="A102" s="272" t="s">
        <v>171</v>
      </c>
      <c r="B102" s="273"/>
      <c r="C102" s="274"/>
      <c r="D102" s="58" t="s">
        <v>43</v>
      </c>
      <c r="E102" s="163">
        <f>E103</f>
        <v>27406.12</v>
      </c>
      <c r="F102" s="138"/>
      <c r="G102" s="138"/>
      <c r="H102" s="188">
        <f>H103</f>
        <v>26000</v>
      </c>
      <c r="I102" s="138"/>
      <c r="J102" s="139"/>
    </row>
    <row r="103" spans="1:10" ht="24.95" customHeight="1" x14ac:dyDescent="0.25">
      <c r="A103" s="269">
        <v>42</v>
      </c>
      <c r="B103" s="270"/>
      <c r="C103" s="271"/>
      <c r="D103" s="49" t="s">
        <v>31</v>
      </c>
      <c r="E103" s="162">
        <f>E104+E105</f>
        <v>27406.12</v>
      </c>
      <c r="F103" s="138">
        <f>F104+F105</f>
        <v>4553.08</v>
      </c>
      <c r="G103" s="138">
        <f>G104+G105</f>
        <v>38386.86</v>
      </c>
      <c r="H103" s="188">
        <f>H104+H105</f>
        <v>26000</v>
      </c>
      <c r="I103" s="138">
        <f t="shared" ref="I103:J103" si="38">I104+I105</f>
        <v>38386.86</v>
      </c>
      <c r="J103" s="138">
        <f t="shared" si="38"/>
        <v>38386.86</v>
      </c>
    </row>
    <row r="104" spans="1:10" ht="24.95" customHeight="1" x14ac:dyDescent="0.25">
      <c r="A104" s="50"/>
      <c r="B104" s="51"/>
      <c r="C104" s="52"/>
      <c r="D104" s="57" t="s">
        <v>91</v>
      </c>
      <c r="E104" s="162">
        <v>701</v>
      </c>
      <c r="F104" s="119">
        <v>796.34</v>
      </c>
      <c r="G104" s="119">
        <v>0</v>
      </c>
      <c r="H104" s="189">
        <v>25000</v>
      </c>
      <c r="I104" s="119">
        <v>0</v>
      </c>
      <c r="J104" s="131">
        <v>0</v>
      </c>
    </row>
    <row r="105" spans="1:10" ht="24.95" customHeight="1" x14ac:dyDescent="0.25">
      <c r="A105" s="269"/>
      <c r="B105" s="270"/>
      <c r="C105" s="271"/>
      <c r="D105" s="57" t="s">
        <v>92</v>
      </c>
      <c r="E105" s="162">
        <v>26705.119999999999</v>
      </c>
      <c r="F105" s="119">
        <v>3756.74</v>
      </c>
      <c r="G105" s="119">
        <v>38386.86</v>
      </c>
      <c r="H105" s="189">
        <v>1000</v>
      </c>
      <c r="I105" s="119">
        <v>38386.86</v>
      </c>
      <c r="J105" s="131">
        <v>38386.86</v>
      </c>
    </row>
    <row r="106" spans="1:10" ht="24.95" customHeight="1" x14ac:dyDescent="0.25">
      <c r="A106" s="281" t="s">
        <v>64</v>
      </c>
      <c r="B106" s="282"/>
      <c r="C106" s="283"/>
      <c r="D106" s="54" t="s">
        <v>65</v>
      </c>
      <c r="E106" s="166">
        <f t="shared" ref="E106:J106" si="39">E107+E112+E117+E123+E133</f>
        <v>260247.24999999997</v>
      </c>
      <c r="F106" s="140">
        <f t="shared" si="39"/>
        <v>257191.32</v>
      </c>
      <c r="G106" s="140">
        <f t="shared" si="39"/>
        <v>292474.59999999998</v>
      </c>
      <c r="H106" s="190">
        <f t="shared" si="39"/>
        <v>371867.95999999996</v>
      </c>
      <c r="I106" s="140">
        <f t="shared" si="39"/>
        <v>292474.59999999998</v>
      </c>
      <c r="J106" s="140">
        <f t="shared" si="39"/>
        <v>292474.59999999998</v>
      </c>
    </row>
    <row r="107" spans="1:10" ht="31.9" customHeight="1" x14ac:dyDescent="0.25">
      <c r="A107" s="278" t="s">
        <v>66</v>
      </c>
      <c r="B107" s="279"/>
      <c r="C107" s="280"/>
      <c r="D107" s="48" t="s">
        <v>140</v>
      </c>
      <c r="E107" s="164">
        <f>E109</f>
        <v>830.23</v>
      </c>
      <c r="F107" s="136">
        <f>F109</f>
        <v>21532</v>
      </c>
      <c r="G107" s="136">
        <f>G109</f>
        <v>19000</v>
      </c>
      <c r="H107" s="186">
        <f>H108</f>
        <v>21720</v>
      </c>
      <c r="I107" s="136">
        <f t="shared" ref="I107:J107" si="40">I109</f>
        <v>19000</v>
      </c>
      <c r="J107" s="136">
        <f t="shared" si="40"/>
        <v>19000</v>
      </c>
    </row>
    <row r="108" spans="1:10" s="60" customFormat="1" ht="24.95" customHeight="1" x14ac:dyDescent="0.25">
      <c r="A108" s="272" t="s">
        <v>71</v>
      </c>
      <c r="B108" s="273"/>
      <c r="C108" s="274"/>
      <c r="D108" s="58" t="s">
        <v>12</v>
      </c>
      <c r="E108" s="163">
        <f>E109</f>
        <v>830.23</v>
      </c>
      <c r="F108" s="137">
        <f>F109</f>
        <v>21532</v>
      </c>
      <c r="G108" s="137">
        <f>G109</f>
        <v>19000</v>
      </c>
      <c r="H108" s="187">
        <f>H109</f>
        <v>21720</v>
      </c>
      <c r="I108" s="137">
        <f t="shared" ref="I108:J108" si="41">I109</f>
        <v>19000</v>
      </c>
      <c r="J108" s="137">
        <f t="shared" si="41"/>
        <v>19000</v>
      </c>
    </row>
    <row r="109" spans="1:10" ht="24.95" customHeight="1" x14ac:dyDescent="0.25">
      <c r="A109" s="275">
        <v>3</v>
      </c>
      <c r="B109" s="276"/>
      <c r="C109" s="277"/>
      <c r="D109" s="18" t="s">
        <v>14</v>
      </c>
      <c r="E109" s="162">
        <f>E110</f>
        <v>830.23</v>
      </c>
      <c r="F109" s="138">
        <f>F111+F110</f>
        <v>21532</v>
      </c>
      <c r="G109" s="138">
        <f t="shared" ref="G109:J109" si="42">G111+G110</f>
        <v>19000</v>
      </c>
      <c r="H109" s="188">
        <f>H110+H111</f>
        <v>21720</v>
      </c>
      <c r="I109" s="138">
        <f t="shared" si="42"/>
        <v>19000</v>
      </c>
      <c r="J109" s="138">
        <f t="shared" si="42"/>
        <v>19000</v>
      </c>
    </row>
    <row r="110" spans="1:10" ht="24.95" customHeight="1" x14ac:dyDescent="0.25">
      <c r="A110" s="269">
        <v>32</v>
      </c>
      <c r="B110" s="270"/>
      <c r="C110" s="271"/>
      <c r="D110" s="84" t="s">
        <v>24</v>
      </c>
      <c r="E110" s="162">
        <v>830.23</v>
      </c>
      <c r="F110" s="138">
        <v>21532</v>
      </c>
      <c r="G110" s="138">
        <v>19000</v>
      </c>
      <c r="H110" s="188">
        <v>21720</v>
      </c>
      <c r="I110" s="138">
        <v>19000</v>
      </c>
      <c r="J110" s="138">
        <v>19000</v>
      </c>
    </row>
    <row r="111" spans="1:10" ht="24.95" customHeight="1" x14ac:dyDescent="0.25">
      <c r="A111" s="269">
        <v>37</v>
      </c>
      <c r="B111" s="270"/>
      <c r="C111" s="271"/>
      <c r="D111" s="55" t="s">
        <v>36</v>
      </c>
      <c r="E111" s="162">
        <v>0</v>
      </c>
      <c r="F111" s="138">
        <v>0</v>
      </c>
      <c r="G111" s="138">
        <v>0</v>
      </c>
      <c r="H111" s="188">
        <v>0</v>
      </c>
      <c r="I111" s="138">
        <v>0</v>
      </c>
      <c r="J111" s="139">
        <v>0</v>
      </c>
    </row>
    <row r="112" spans="1:10" ht="24.95" customHeight="1" x14ac:dyDescent="0.25">
      <c r="A112" s="278" t="s">
        <v>67</v>
      </c>
      <c r="B112" s="279"/>
      <c r="C112" s="280"/>
      <c r="D112" s="48" t="s">
        <v>68</v>
      </c>
      <c r="E112" s="164">
        <f>E114</f>
        <v>111868.58</v>
      </c>
      <c r="F112" s="136">
        <f>F114</f>
        <v>120955.68000000001</v>
      </c>
      <c r="G112" s="136">
        <f>G114</f>
        <v>145000</v>
      </c>
      <c r="H112" s="186">
        <f>H113</f>
        <v>172559</v>
      </c>
      <c r="I112" s="136">
        <f t="shared" ref="I112:J112" si="43">I114</f>
        <v>145000</v>
      </c>
      <c r="J112" s="136">
        <f t="shared" si="43"/>
        <v>145000</v>
      </c>
    </row>
    <row r="113" spans="1:10" s="60" customFormat="1" ht="24.95" customHeight="1" x14ac:dyDescent="0.25">
      <c r="A113" s="272" t="s">
        <v>71</v>
      </c>
      <c r="B113" s="273"/>
      <c r="C113" s="274"/>
      <c r="D113" s="58" t="s">
        <v>12</v>
      </c>
      <c r="E113" s="163">
        <f>E114</f>
        <v>111868.58</v>
      </c>
      <c r="F113" s="137">
        <f>F114</f>
        <v>120955.68000000001</v>
      </c>
      <c r="G113" s="137">
        <f>G114</f>
        <v>145000</v>
      </c>
      <c r="H113" s="187">
        <f>H114</f>
        <v>172559</v>
      </c>
      <c r="I113" s="137">
        <f t="shared" ref="I113:J113" si="44">I114</f>
        <v>145000</v>
      </c>
      <c r="J113" s="137">
        <f t="shared" si="44"/>
        <v>145000</v>
      </c>
    </row>
    <row r="114" spans="1:10" ht="24.95" customHeight="1" x14ac:dyDescent="0.25">
      <c r="A114" s="275">
        <v>3</v>
      </c>
      <c r="B114" s="276"/>
      <c r="C114" s="277"/>
      <c r="D114" s="25" t="s">
        <v>14</v>
      </c>
      <c r="E114" s="162">
        <f>E115+E116</f>
        <v>111868.58</v>
      </c>
      <c r="F114" s="138">
        <f>F115+F116</f>
        <v>120955.68000000001</v>
      </c>
      <c r="G114" s="138">
        <f>G115+G116</f>
        <v>145000</v>
      </c>
      <c r="H114" s="188">
        <f>H115+H116</f>
        <v>172559</v>
      </c>
      <c r="I114" s="138">
        <f t="shared" ref="I114:J114" si="45">I115+I116</f>
        <v>145000</v>
      </c>
      <c r="J114" s="138">
        <f t="shared" si="45"/>
        <v>145000</v>
      </c>
    </row>
    <row r="115" spans="1:10" ht="24.95" customHeight="1" x14ac:dyDescent="0.25">
      <c r="A115" s="269">
        <v>31</v>
      </c>
      <c r="B115" s="270"/>
      <c r="C115" s="271"/>
      <c r="D115" s="25" t="s">
        <v>15</v>
      </c>
      <c r="E115" s="162">
        <v>110928.23</v>
      </c>
      <c r="F115" s="138">
        <v>110134.32</v>
      </c>
      <c r="G115" s="138">
        <v>142568.10999999999</v>
      </c>
      <c r="H115" s="188">
        <v>170557</v>
      </c>
      <c r="I115" s="138">
        <v>142568.10999999999</v>
      </c>
      <c r="J115" s="139">
        <v>142568.10999999999</v>
      </c>
    </row>
    <row r="116" spans="1:10" ht="24.95" customHeight="1" x14ac:dyDescent="0.25">
      <c r="A116" s="269">
        <v>32</v>
      </c>
      <c r="B116" s="270"/>
      <c r="C116" s="271"/>
      <c r="D116" s="25" t="s">
        <v>87</v>
      </c>
      <c r="E116" s="162">
        <v>940.35</v>
      </c>
      <c r="F116" s="138">
        <v>10821.36</v>
      </c>
      <c r="G116" s="138">
        <v>2431.89</v>
      </c>
      <c r="H116" s="188">
        <v>2002</v>
      </c>
      <c r="I116" s="138">
        <v>2431.89</v>
      </c>
      <c r="J116" s="139">
        <v>2431.89</v>
      </c>
    </row>
    <row r="117" spans="1:10" ht="30.6" customHeight="1" x14ac:dyDescent="0.25">
      <c r="A117" s="278" t="s">
        <v>69</v>
      </c>
      <c r="B117" s="279"/>
      <c r="C117" s="280"/>
      <c r="D117" s="48" t="s">
        <v>85</v>
      </c>
      <c r="E117" s="164">
        <f>E118</f>
        <v>43578.92</v>
      </c>
      <c r="F117" s="136">
        <f>F119</f>
        <v>11028</v>
      </c>
      <c r="G117" s="136">
        <f>G119</f>
        <v>52000</v>
      </c>
      <c r="H117" s="186">
        <f>H118</f>
        <v>54000</v>
      </c>
      <c r="I117" s="136">
        <f t="shared" ref="I117:J117" si="46">I119</f>
        <v>52000</v>
      </c>
      <c r="J117" s="136">
        <f t="shared" si="46"/>
        <v>52000</v>
      </c>
    </row>
    <row r="118" spans="1:10" s="60" customFormat="1" ht="24.95" customHeight="1" x14ac:dyDescent="0.25">
      <c r="A118" s="272" t="s">
        <v>71</v>
      </c>
      <c r="B118" s="273"/>
      <c r="C118" s="274"/>
      <c r="D118" s="58" t="s">
        <v>12</v>
      </c>
      <c r="E118" s="163">
        <f>E119+E121</f>
        <v>43578.92</v>
      </c>
      <c r="F118" s="137">
        <f>F119</f>
        <v>11028</v>
      </c>
      <c r="G118" s="137">
        <f>G119</f>
        <v>52000</v>
      </c>
      <c r="H118" s="187">
        <f>H119</f>
        <v>54000</v>
      </c>
      <c r="I118" s="137">
        <f t="shared" ref="I118:J119" si="47">I119</f>
        <v>52000</v>
      </c>
      <c r="J118" s="137">
        <f t="shared" si="47"/>
        <v>52000</v>
      </c>
    </row>
    <row r="119" spans="1:10" ht="24.95" customHeight="1" x14ac:dyDescent="0.25">
      <c r="A119" s="275">
        <v>3</v>
      </c>
      <c r="B119" s="276"/>
      <c r="C119" s="277"/>
      <c r="D119" s="25" t="s">
        <v>14</v>
      </c>
      <c r="E119" s="162">
        <f>E120</f>
        <v>39242.65</v>
      </c>
      <c r="F119" s="138">
        <f>F120</f>
        <v>11028</v>
      </c>
      <c r="G119" s="138">
        <f>G120</f>
        <v>52000</v>
      </c>
      <c r="H119" s="188">
        <f>H120+H121</f>
        <v>54000</v>
      </c>
      <c r="I119" s="138">
        <f t="shared" si="47"/>
        <v>52000</v>
      </c>
      <c r="J119" s="138">
        <f t="shared" si="47"/>
        <v>52000</v>
      </c>
    </row>
    <row r="120" spans="1:10" ht="27.6" customHeight="1" x14ac:dyDescent="0.25">
      <c r="A120" s="269">
        <v>37</v>
      </c>
      <c r="B120" s="270"/>
      <c r="C120" s="271"/>
      <c r="D120" s="55" t="s">
        <v>36</v>
      </c>
      <c r="E120" s="162">
        <v>39242.65</v>
      </c>
      <c r="F120" s="138">
        <v>11028</v>
      </c>
      <c r="G120" s="138">
        <v>52000</v>
      </c>
      <c r="H120" s="188">
        <v>54000</v>
      </c>
      <c r="I120" s="138">
        <v>52000</v>
      </c>
      <c r="J120" s="139">
        <v>52000</v>
      </c>
    </row>
    <row r="121" spans="1:10" ht="27.6" customHeight="1" x14ac:dyDescent="0.25">
      <c r="A121" s="142">
        <v>4</v>
      </c>
      <c r="B121" s="143"/>
      <c r="C121" s="144"/>
      <c r="D121" s="167" t="s">
        <v>16</v>
      </c>
      <c r="E121" s="162">
        <f>E122</f>
        <v>4336.2700000000004</v>
      </c>
      <c r="F121" s="138">
        <v>0</v>
      </c>
      <c r="G121" s="138">
        <v>0</v>
      </c>
      <c r="H121" s="188">
        <f>H122</f>
        <v>0</v>
      </c>
      <c r="I121" s="138">
        <v>0</v>
      </c>
      <c r="J121" s="139">
        <v>0</v>
      </c>
    </row>
    <row r="122" spans="1:10" ht="27.6" customHeight="1" x14ac:dyDescent="0.25">
      <c r="A122" s="142">
        <v>42</v>
      </c>
      <c r="B122" s="143"/>
      <c r="C122" s="144"/>
      <c r="D122" s="167" t="s">
        <v>31</v>
      </c>
      <c r="E122" s="162">
        <v>4336.2700000000004</v>
      </c>
      <c r="F122" s="138">
        <v>0</v>
      </c>
      <c r="G122" s="138">
        <v>0</v>
      </c>
      <c r="H122" s="188">
        <v>0</v>
      </c>
      <c r="I122" s="138">
        <v>0</v>
      </c>
      <c r="J122" s="139">
        <v>0</v>
      </c>
    </row>
    <row r="123" spans="1:10" ht="24.95" customHeight="1" x14ac:dyDescent="0.25">
      <c r="A123" s="278" t="s">
        <v>70</v>
      </c>
      <c r="B123" s="279"/>
      <c r="C123" s="280"/>
      <c r="D123" s="48" t="s">
        <v>84</v>
      </c>
      <c r="E123" s="164">
        <f>E124+E130</f>
        <v>8474.43</v>
      </c>
      <c r="F123" s="136">
        <f>F127+F130+F124</f>
        <v>6325.6399999999994</v>
      </c>
      <c r="G123" s="136">
        <f t="shared" ref="G123:J123" si="48">G127+G130+G124</f>
        <v>9650</v>
      </c>
      <c r="H123" s="186">
        <f>H124+H127+H130</f>
        <v>10000</v>
      </c>
      <c r="I123" s="136">
        <f t="shared" si="48"/>
        <v>9650</v>
      </c>
      <c r="J123" s="136">
        <f t="shared" si="48"/>
        <v>9650</v>
      </c>
    </row>
    <row r="124" spans="1:10" ht="24.95" customHeight="1" x14ac:dyDescent="0.25">
      <c r="A124" s="272" t="s">
        <v>71</v>
      </c>
      <c r="B124" s="273"/>
      <c r="C124" s="274"/>
      <c r="D124" s="85" t="s">
        <v>12</v>
      </c>
      <c r="E124" s="163">
        <f>E125</f>
        <v>1203.46</v>
      </c>
      <c r="F124" s="134">
        <f>F125</f>
        <v>945.45</v>
      </c>
      <c r="G124" s="134">
        <f t="shared" ref="G124:J125" si="49">G125</f>
        <v>2500</v>
      </c>
      <c r="H124" s="191">
        <f>H125</f>
        <v>225</v>
      </c>
      <c r="I124" s="134">
        <f t="shared" si="49"/>
        <v>2500</v>
      </c>
      <c r="J124" s="134">
        <f t="shared" si="49"/>
        <v>2500</v>
      </c>
    </row>
    <row r="125" spans="1:10" ht="24.95" customHeight="1" x14ac:dyDescent="0.25">
      <c r="A125" s="275">
        <v>3</v>
      </c>
      <c r="B125" s="276"/>
      <c r="C125" s="277"/>
      <c r="D125" s="84" t="s">
        <v>14</v>
      </c>
      <c r="E125" s="162">
        <f>E126</f>
        <v>1203.46</v>
      </c>
      <c r="F125" s="141">
        <f>F126</f>
        <v>945.45</v>
      </c>
      <c r="G125" s="141">
        <f t="shared" si="49"/>
        <v>2500</v>
      </c>
      <c r="H125" s="192">
        <f>H126</f>
        <v>225</v>
      </c>
      <c r="I125" s="141">
        <f t="shared" si="49"/>
        <v>2500</v>
      </c>
      <c r="J125" s="141">
        <f t="shared" si="49"/>
        <v>2500</v>
      </c>
    </row>
    <row r="126" spans="1:10" ht="24.95" customHeight="1" x14ac:dyDescent="0.25">
      <c r="A126" s="269">
        <v>37</v>
      </c>
      <c r="B126" s="270"/>
      <c r="C126" s="271"/>
      <c r="D126" s="55" t="s">
        <v>36</v>
      </c>
      <c r="E126" s="162">
        <v>1203.46</v>
      </c>
      <c r="F126" s="141">
        <v>945.45</v>
      </c>
      <c r="G126" s="141">
        <v>2500</v>
      </c>
      <c r="H126" s="192">
        <v>225</v>
      </c>
      <c r="I126" s="141">
        <v>2500</v>
      </c>
      <c r="J126" s="141">
        <v>2500</v>
      </c>
    </row>
    <row r="127" spans="1:10" s="60" customFormat="1" ht="24.95" customHeight="1" x14ac:dyDescent="0.25">
      <c r="A127" s="272" t="s">
        <v>171</v>
      </c>
      <c r="B127" s="273"/>
      <c r="C127" s="274"/>
      <c r="D127" s="58" t="s">
        <v>43</v>
      </c>
      <c r="E127" s="163">
        <f>E128</f>
        <v>0</v>
      </c>
      <c r="F127" s="137">
        <f>F128</f>
        <v>807.03</v>
      </c>
      <c r="G127" s="137">
        <f>G128</f>
        <v>850</v>
      </c>
      <c r="H127" s="187">
        <f>H128</f>
        <v>1275</v>
      </c>
      <c r="I127" s="137">
        <f t="shared" ref="I127:J128" si="50">I128</f>
        <v>850</v>
      </c>
      <c r="J127" s="137">
        <f t="shared" si="50"/>
        <v>850</v>
      </c>
    </row>
    <row r="128" spans="1:10" ht="24.95" customHeight="1" x14ac:dyDescent="0.25">
      <c r="A128" s="275">
        <v>3</v>
      </c>
      <c r="B128" s="276"/>
      <c r="C128" s="277"/>
      <c r="D128" s="25" t="s">
        <v>14</v>
      </c>
      <c r="E128" s="162"/>
      <c r="F128" s="138">
        <f>F129</f>
        <v>807.03</v>
      </c>
      <c r="G128" s="138">
        <f>G129</f>
        <v>850</v>
      </c>
      <c r="H128" s="188">
        <f>H129</f>
        <v>1275</v>
      </c>
      <c r="I128" s="138">
        <f t="shared" si="50"/>
        <v>850</v>
      </c>
      <c r="J128" s="138">
        <f t="shared" si="50"/>
        <v>850</v>
      </c>
    </row>
    <row r="129" spans="1:10" ht="24.95" customHeight="1" x14ac:dyDescent="0.25">
      <c r="A129" s="269">
        <v>37</v>
      </c>
      <c r="B129" s="270"/>
      <c r="C129" s="271"/>
      <c r="D129" s="55" t="s">
        <v>36</v>
      </c>
      <c r="E129" s="162"/>
      <c r="F129" s="138">
        <v>807.03</v>
      </c>
      <c r="G129" s="138">
        <v>850</v>
      </c>
      <c r="H129" s="188">
        <v>1275</v>
      </c>
      <c r="I129" s="138">
        <v>850</v>
      </c>
      <c r="J129" s="139">
        <v>850</v>
      </c>
    </row>
    <row r="130" spans="1:10" s="60" customFormat="1" ht="24.95" customHeight="1" x14ac:dyDescent="0.25">
      <c r="A130" s="272" t="s">
        <v>173</v>
      </c>
      <c r="B130" s="273"/>
      <c r="C130" s="274"/>
      <c r="D130" s="58" t="s">
        <v>47</v>
      </c>
      <c r="E130" s="163">
        <f t="shared" ref="E130:G131" si="51">E131</f>
        <v>7270.97</v>
      </c>
      <c r="F130" s="137">
        <f t="shared" si="51"/>
        <v>4573.16</v>
      </c>
      <c r="G130" s="137">
        <f t="shared" si="51"/>
        <v>6300</v>
      </c>
      <c r="H130" s="187">
        <f>H131</f>
        <v>8500</v>
      </c>
      <c r="I130" s="137">
        <f t="shared" ref="I130:J131" si="52">I131</f>
        <v>6300</v>
      </c>
      <c r="J130" s="137">
        <f t="shared" si="52"/>
        <v>6300</v>
      </c>
    </row>
    <row r="131" spans="1:10" ht="24.95" customHeight="1" x14ac:dyDescent="0.25">
      <c r="A131" s="275">
        <v>3</v>
      </c>
      <c r="B131" s="276"/>
      <c r="C131" s="277"/>
      <c r="D131" s="49" t="s">
        <v>14</v>
      </c>
      <c r="E131" s="162">
        <f t="shared" si="51"/>
        <v>7270.97</v>
      </c>
      <c r="F131" s="138">
        <f t="shared" si="51"/>
        <v>4573.16</v>
      </c>
      <c r="G131" s="138">
        <f t="shared" si="51"/>
        <v>6300</v>
      </c>
      <c r="H131" s="188">
        <f>H132</f>
        <v>8500</v>
      </c>
      <c r="I131" s="138">
        <f t="shared" si="52"/>
        <v>6300</v>
      </c>
      <c r="J131" s="138">
        <f t="shared" si="52"/>
        <v>6300</v>
      </c>
    </row>
    <row r="132" spans="1:10" ht="24.95" customHeight="1" x14ac:dyDescent="0.25">
      <c r="A132" s="269">
        <v>37</v>
      </c>
      <c r="B132" s="270"/>
      <c r="C132" s="271"/>
      <c r="D132" s="55" t="s">
        <v>36</v>
      </c>
      <c r="E132" s="162">
        <v>7270.97</v>
      </c>
      <c r="F132" s="138">
        <v>4573.16</v>
      </c>
      <c r="G132" s="138">
        <v>6300</v>
      </c>
      <c r="H132" s="188">
        <v>8500</v>
      </c>
      <c r="I132" s="138">
        <v>6300</v>
      </c>
      <c r="J132" s="139">
        <v>6300</v>
      </c>
    </row>
    <row r="133" spans="1:10" ht="30" customHeight="1" x14ac:dyDescent="0.25">
      <c r="A133" s="278" t="s">
        <v>154</v>
      </c>
      <c r="B133" s="279"/>
      <c r="C133" s="280"/>
      <c r="D133" s="48" t="s">
        <v>155</v>
      </c>
      <c r="E133" s="164">
        <f>E134+E142</f>
        <v>95495.09</v>
      </c>
      <c r="F133" s="136">
        <f>F134+F138+F142</f>
        <v>97350</v>
      </c>
      <c r="G133" s="136">
        <f>G134+G138+G142</f>
        <v>66824.600000000006</v>
      </c>
      <c r="H133" s="186">
        <f>H134+H138+H142</f>
        <v>113588.95999999999</v>
      </c>
      <c r="I133" s="136">
        <f t="shared" ref="I133:J133" si="53">I134+I138+I142</f>
        <v>66824.600000000006</v>
      </c>
      <c r="J133" s="136">
        <f t="shared" si="53"/>
        <v>66824.600000000006</v>
      </c>
    </row>
    <row r="134" spans="1:10" s="60" customFormat="1" ht="24.95" customHeight="1" x14ac:dyDescent="0.25">
      <c r="A134" s="272" t="s">
        <v>71</v>
      </c>
      <c r="B134" s="273"/>
      <c r="C134" s="274"/>
      <c r="D134" s="58" t="s">
        <v>12</v>
      </c>
      <c r="E134" s="163">
        <f>E135</f>
        <v>14324.27</v>
      </c>
      <c r="F134" s="137">
        <f>F135</f>
        <v>14602.5</v>
      </c>
      <c r="G134" s="137">
        <f>G135</f>
        <v>10068.689999999999</v>
      </c>
      <c r="H134" s="187">
        <f>H135</f>
        <v>19138.34</v>
      </c>
      <c r="I134" s="137">
        <f t="shared" ref="I134:J134" si="54">I135</f>
        <v>10068.689999999999</v>
      </c>
      <c r="J134" s="137">
        <f t="shared" si="54"/>
        <v>10068.689999999999</v>
      </c>
    </row>
    <row r="135" spans="1:10" ht="24.95" customHeight="1" x14ac:dyDescent="0.25">
      <c r="A135" s="275">
        <v>3</v>
      </c>
      <c r="B135" s="276"/>
      <c r="C135" s="277"/>
      <c r="D135" s="25" t="s">
        <v>14</v>
      </c>
      <c r="E135" s="162">
        <f>E136+E137</f>
        <v>14324.27</v>
      </c>
      <c r="F135" s="138">
        <f>SUM(F136:F137)</f>
        <v>14602.5</v>
      </c>
      <c r="G135" s="138">
        <f>SUM(G136:G137)</f>
        <v>10068.689999999999</v>
      </c>
      <c r="H135" s="188">
        <f>H136+H137</f>
        <v>19138.34</v>
      </c>
      <c r="I135" s="138">
        <f t="shared" ref="I135:J135" si="55">SUM(I136:I137)</f>
        <v>10068.689999999999</v>
      </c>
      <c r="J135" s="138">
        <f t="shared" si="55"/>
        <v>10068.689999999999</v>
      </c>
    </row>
    <row r="136" spans="1:10" ht="24.95" customHeight="1" x14ac:dyDescent="0.25">
      <c r="A136" s="269">
        <v>31</v>
      </c>
      <c r="B136" s="270"/>
      <c r="C136" s="271"/>
      <c r="D136" s="26" t="s">
        <v>15</v>
      </c>
      <c r="E136" s="162">
        <v>13583.62</v>
      </c>
      <c r="F136" s="138">
        <v>13945.47</v>
      </c>
      <c r="G136" s="138">
        <v>9670.31</v>
      </c>
      <c r="H136" s="188">
        <v>18638.05</v>
      </c>
      <c r="I136" s="138">
        <v>9670.31</v>
      </c>
      <c r="J136" s="139">
        <v>9670.31</v>
      </c>
    </row>
    <row r="137" spans="1:10" ht="24.95" customHeight="1" x14ac:dyDescent="0.25">
      <c r="A137" s="269">
        <v>32</v>
      </c>
      <c r="B137" s="270"/>
      <c r="C137" s="271"/>
      <c r="D137" s="49" t="s">
        <v>124</v>
      </c>
      <c r="E137" s="162">
        <v>740.65</v>
      </c>
      <c r="F137" s="138">
        <v>657.03</v>
      </c>
      <c r="G137" s="138">
        <v>398.38</v>
      </c>
      <c r="H137" s="188">
        <v>500.29</v>
      </c>
      <c r="I137" s="138">
        <v>398.38</v>
      </c>
      <c r="J137" s="139">
        <v>398.38</v>
      </c>
    </row>
    <row r="138" spans="1:10" s="60" customFormat="1" ht="24.95" customHeight="1" x14ac:dyDescent="0.25">
      <c r="A138" s="272" t="s">
        <v>171</v>
      </c>
      <c r="B138" s="273"/>
      <c r="C138" s="274"/>
      <c r="D138" s="206" t="s">
        <v>43</v>
      </c>
      <c r="E138" s="163">
        <f>E139</f>
        <v>0</v>
      </c>
      <c r="F138" s="137">
        <f>F139</f>
        <v>12412.13</v>
      </c>
      <c r="G138" s="137">
        <f>G139</f>
        <v>8534.380000000001</v>
      </c>
      <c r="H138" s="187">
        <f>H139</f>
        <v>2267.6</v>
      </c>
      <c r="I138" s="137">
        <f t="shared" ref="I138:J138" si="56">I139</f>
        <v>8534.380000000001</v>
      </c>
      <c r="J138" s="137">
        <f t="shared" si="56"/>
        <v>8534.380000000001</v>
      </c>
    </row>
    <row r="139" spans="1:10" ht="24.95" customHeight="1" x14ac:dyDescent="0.25">
      <c r="A139" s="275">
        <v>3</v>
      </c>
      <c r="B139" s="276"/>
      <c r="C139" s="277"/>
      <c r="D139" s="47" t="s">
        <v>14</v>
      </c>
      <c r="E139" s="162">
        <v>0</v>
      </c>
      <c r="F139" s="138">
        <f>SUM(F140:F141)</f>
        <v>12412.13</v>
      </c>
      <c r="G139" s="138">
        <f>SUM(G140:G141)</f>
        <v>8534.380000000001</v>
      </c>
      <c r="H139" s="188">
        <f>H140+H141</f>
        <v>2267.6</v>
      </c>
      <c r="I139" s="138">
        <f t="shared" ref="I139:J139" si="57">SUM(I140:I141)</f>
        <v>8534.380000000001</v>
      </c>
      <c r="J139" s="138">
        <f t="shared" si="57"/>
        <v>8534.380000000001</v>
      </c>
    </row>
    <row r="140" spans="1:10" ht="24.95" customHeight="1" x14ac:dyDescent="0.25">
      <c r="A140" s="269">
        <v>31</v>
      </c>
      <c r="B140" s="270"/>
      <c r="C140" s="271"/>
      <c r="D140" s="47" t="s">
        <v>15</v>
      </c>
      <c r="E140" s="162">
        <v>0</v>
      </c>
      <c r="F140" s="138">
        <v>11895.05</v>
      </c>
      <c r="G140" s="138">
        <v>8189.76</v>
      </c>
      <c r="H140" s="188">
        <v>1842.34</v>
      </c>
      <c r="I140" s="138">
        <v>8189.76</v>
      </c>
      <c r="J140" s="139">
        <v>8189.76</v>
      </c>
    </row>
    <row r="141" spans="1:10" ht="24.95" customHeight="1" x14ac:dyDescent="0.25">
      <c r="A141" s="269">
        <v>32</v>
      </c>
      <c r="B141" s="270"/>
      <c r="C141" s="271"/>
      <c r="D141" s="49" t="s">
        <v>87</v>
      </c>
      <c r="E141" s="162">
        <v>0</v>
      </c>
      <c r="F141" s="138">
        <v>517.08000000000004</v>
      </c>
      <c r="G141" s="138">
        <v>344.62</v>
      </c>
      <c r="H141" s="188">
        <v>425.26</v>
      </c>
      <c r="I141" s="138">
        <v>344.62</v>
      </c>
      <c r="J141" s="139">
        <v>344.62</v>
      </c>
    </row>
    <row r="142" spans="1:10" s="60" customFormat="1" ht="24.95" customHeight="1" x14ac:dyDescent="0.25">
      <c r="A142" s="272" t="s">
        <v>173</v>
      </c>
      <c r="B142" s="273"/>
      <c r="C142" s="274"/>
      <c r="D142" s="58" t="s">
        <v>157</v>
      </c>
      <c r="E142" s="163">
        <f>E143</f>
        <v>81170.819999999992</v>
      </c>
      <c r="F142" s="137">
        <f>F143</f>
        <v>70335.37</v>
      </c>
      <c r="G142" s="137">
        <f>G143</f>
        <v>48221.53</v>
      </c>
      <c r="H142" s="187">
        <f>H143</f>
        <v>92183.01999999999</v>
      </c>
      <c r="I142" s="137">
        <f t="shared" ref="I142:J142" si="58">I143</f>
        <v>48221.53</v>
      </c>
      <c r="J142" s="137">
        <f t="shared" si="58"/>
        <v>48221.53</v>
      </c>
    </row>
    <row r="143" spans="1:10" ht="24.95" customHeight="1" x14ac:dyDescent="0.25">
      <c r="A143" s="275">
        <v>3</v>
      </c>
      <c r="B143" s="276"/>
      <c r="C143" s="277"/>
      <c r="D143" s="47" t="s">
        <v>14</v>
      </c>
      <c r="E143" s="162">
        <f>E144+E145</f>
        <v>81170.819999999992</v>
      </c>
      <c r="F143" s="138">
        <f>SUM(F144:F145)</f>
        <v>70335.37</v>
      </c>
      <c r="G143" s="138">
        <f>SUM(G144:G145)</f>
        <v>48221.53</v>
      </c>
      <c r="H143" s="188">
        <f>H144+H145</f>
        <v>92183.01999999999</v>
      </c>
      <c r="I143" s="138">
        <f t="shared" ref="I143:J143" si="59">SUM(I144:I145)</f>
        <v>48221.53</v>
      </c>
      <c r="J143" s="138">
        <f t="shared" si="59"/>
        <v>48221.53</v>
      </c>
    </row>
    <row r="144" spans="1:10" ht="24.95" customHeight="1" x14ac:dyDescent="0.25">
      <c r="A144" s="269">
        <v>31</v>
      </c>
      <c r="B144" s="270"/>
      <c r="C144" s="271"/>
      <c r="D144" s="47" t="s">
        <v>15</v>
      </c>
      <c r="E144" s="162">
        <v>76973.789999999994</v>
      </c>
      <c r="F144" s="138">
        <v>66612.2</v>
      </c>
      <c r="G144" s="138">
        <v>46275.33</v>
      </c>
      <c r="H144" s="188">
        <v>89773.26</v>
      </c>
      <c r="I144" s="138">
        <v>46275.33</v>
      </c>
      <c r="J144" s="139">
        <v>46275.33</v>
      </c>
    </row>
    <row r="145" spans="1:10" ht="24.95" customHeight="1" x14ac:dyDescent="0.25">
      <c r="A145" s="269">
        <v>32</v>
      </c>
      <c r="B145" s="270"/>
      <c r="C145" s="271"/>
      <c r="D145" s="49" t="s">
        <v>87</v>
      </c>
      <c r="E145" s="162">
        <v>4197.03</v>
      </c>
      <c r="F145" s="138">
        <v>3723.17</v>
      </c>
      <c r="G145" s="138">
        <v>1946.2</v>
      </c>
      <c r="H145" s="188">
        <v>2409.7600000000002</v>
      </c>
      <c r="I145" s="138">
        <v>1946.2</v>
      </c>
      <c r="J145" s="139">
        <v>1946.2</v>
      </c>
    </row>
    <row r="146" spans="1:10" x14ac:dyDescent="0.25">
      <c r="F146" s="121"/>
      <c r="G146" s="121"/>
      <c r="H146" s="121"/>
      <c r="I146" s="121"/>
      <c r="J146" s="121"/>
    </row>
    <row r="147" spans="1:10" x14ac:dyDescent="0.25">
      <c r="F147" s="121"/>
      <c r="G147" s="121"/>
      <c r="H147" s="121"/>
      <c r="I147" s="121"/>
      <c r="J147" s="121"/>
    </row>
    <row r="148" spans="1:10" x14ac:dyDescent="0.25">
      <c r="F148" s="121"/>
      <c r="G148" s="121"/>
      <c r="H148" s="121"/>
      <c r="I148" s="121"/>
      <c r="J148" s="121"/>
    </row>
    <row r="149" spans="1:10" ht="25.5" x14ac:dyDescent="0.25">
      <c r="A149" s="254"/>
      <c r="B149" s="284"/>
      <c r="C149" s="285"/>
      <c r="D149" s="12" t="s">
        <v>23</v>
      </c>
      <c r="E149" s="125" t="s">
        <v>145</v>
      </c>
      <c r="F149" s="124" t="s">
        <v>113</v>
      </c>
      <c r="G149" s="124" t="s">
        <v>143</v>
      </c>
      <c r="H149" s="172" t="s">
        <v>170</v>
      </c>
      <c r="I149" s="124" t="s">
        <v>114</v>
      </c>
      <c r="J149" s="124" t="s">
        <v>146</v>
      </c>
    </row>
    <row r="150" spans="1:10" x14ac:dyDescent="0.25">
      <c r="A150" s="65"/>
      <c r="B150" s="66"/>
      <c r="C150" s="67"/>
      <c r="D150" s="12" t="s">
        <v>25</v>
      </c>
      <c r="E150" s="175">
        <f>E151+E163</f>
        <v>2185780.94</v>
      </c>
      <c r="F150" s="175">
        <f>F151+F163</f>
        <v>2209417.9499999997</v>
      </c>
      <c r="G150" s="175">
        <f t="shared" ref="G150:J150" si="60">G151+G163</f>
        <v>2746637.2600000002</v>
      </c>
      <c r="H150" s="175"/>
      <c r="I150" s="175">
        <f t="shared" si="60"/>
        <v>2746637.2600000002</v>
      </c>
      <c r="J150" s="175">
        <f t="shared" si="60"/>
        <v>2746637.2600000002</v>
      </c>
    </row>
    <row r="151" spans="1:10" ht="37.15" customHeight="1" x14ac:dyDescent="0.25">
      <c r="A151" s="281" t="s">
        <v>96</v>
      </c>
      <c r="B151" s="282"/>
      <c r="C151" s="283"/>
      <c r="D151" s="64" t="s">
        <v>97</v>
      </c>
      <c r="E151" s="176">
        <f>SUM(E152:E162)</f>
        <v>1925533.69</v>
      </c>
      <c r="F151" s="140">
        <f>SUM(F152:F162)</f>
        <v>1952226.63</v>
      </c>
      <c r="G151" s="140">
        <f>SUM(G152:G162)</f>
        <v>2454162.66</v>
      </c>
      <c r="H151" s="140"/>
      <c r="I151" s="140">
        <f t="shared" ref="I151:J151" si="61">SUM(I152:I162)</f>
        <v>2454162.66</v>
      </c>
      <c r="J151" s="140">
        <f t="shared" si="61"/>
        <v>2454162.66</v>
      </c>
    </row>
    <row r="152" spans="1:10" ht="24.95" customHeight="1" x14ac:dyDescent="0.25">
      <c r="A152" s="278" t="s">
        <v>48</v>
      </c>
      <c r="B152" s="279"/>
      <c r="C152" s="280"/>
      <c r="D152" s="53" t="s">
        <v>49</v>
      </c>
      <c r="E152" s="168">
        <v>145530.34</v>
      </c>
      <c r="F152" s="174">
        <f>F7</f>
        <v>174480.9</v>
      </c>
      <c r="G152" s="174">
        <f>G7</f>
        <v>78299</v>
      </c>
      <c r="H152" s="174"/>
      <c r="I152" s="174">
        <f t="shared" ref="I152:J152" si="62">I7</f>
        <v>78299</v>
      </c>
      <c r="J152" s="174">
        <f t="shared" si="62"/>
        <v>78299</v>
      </c>
    </row>
    <row r="153" spans="1:10" ht="24.95" customHeight="1" x14ac:dyDescent="0.25">
      <c r="A153" s="278" t="s">
        <v>50</v>
      </c>
      <c r="B153" s="279"/>
      <c r="C153" s="280"/>
      <c r="D153" s="53" t="s">
        <v>51</v>
      </c>
      <c r="E153" s="168">
        <v>821.92</v>
      </c>
      <c r="F153" s="174">
        <v>801</v>
      </c>
      <c r="G153" s="174">
        <v>0</v>
      </c>
      <c r="H153" s="174"/>
      <c r="I153" s="174">
        <v>0</v>
      </c>
      <c r="J153" s="174">
        <v>0</v>
      </c>
    </row>
    <row r="154" spans="1:10" ht="24.95" customHeight="1" x14ac:dyDescent="0.25">
      <c r="A154" s="278" t="s">
        <v>52</v>
      </c>
      <c r="B154" s="279"/>
      <c r="C154" s="280"/>
      <c r="D154" s="53" t="s">
        <v>53</v>
      </c>
      <c r="E154" s="168">
        <v>21420.94</v>
      </c>
      <c r="F154" s="174">
        <v>24200</v>
      </c>
      <c r="G154" s="174">
        <v>29500</v>
      </c>
      <c r="H154" s="174"/>
      <c r="I154" s="174">
        <v>29500</v>
      </c>
      <c r="J154" s="174">
        <v>29500</v>
      </c>
    </row>
    <row r="155" spans="1:10" ht="24.95" customHeight="1" x14ac:dyDescent="0.25">
      <c r="A155" s="278" t="s">
        <v>54</v>
      </c>
      <c r="B155" s="279"/>
      <c r="C155" s="280"/>
      <c r="D155" s="53" t="s">
        <v>55</v>
      </c>
      <c r="E155" s="168">
        <v>0</v>
      </c>
      <c r="F155" s="174">
        <v>22000</v>
      </c>
      <c r="G155" s="174">
        <v>0</v>
      </c>
      <c r="H155" s="174"/>
      <c r="I155" s="174">
        <v>0</v>
      </c>
      <c r="J155" s="174">
        <v>0</v>
      </c>
    </row>
    <row r="156" spans="1:10" ht="32.450000000000003" customHeight="1" x14ac:dyDescent="0.25">
      <c r="A156" s="278" t="s">
        <v>56</v>
      </c>
      <c r="B156" s="279"/>
      <c r="C156" s="280"/>
      <c r="D156" s="53" t="s">
        <v>57</v>
      </c>
      <c r="E156" s="168">
        <v>1534749.4</v>
      </c>
      <c r="F156" s="174">
        <v>1507904.99</v>
      </c>
      <c r="G156" s="174">
        <f t="shared" ref="G156" si="63">G11</f>
        <v>0</v>
      </c>
      <c r="H156" s="174"/>
      <c r="I156" s="174">
        <f t="shared" ref="I156:J156" si="64">I11</f>
        <v>0</v>
      </c>
      <c r="J156" s="174">
        <f t="shared" si="64"/>
        <v>0</v>
      </c>
    </row>
    <row r="157" spans="1:10" ht="32.450000000000003" customHeight="1" x14ac:dyDescent="0.25">
      <c r="A157" s="278" t="s">
        <v>150</v>
      </c>
      <c r="B157" s="279"/>
      <c r="C157" s="280"/>
      <c r="D157" s="185" t="s">
        <v>149</v>
      </c>
      <c r="E157" s="199">
        <v>0</v>
      </c>
      <c r="F157" s="174">
        <v>0</v>
      </c>
      <c r="G157" s="174">
        <v>73843</v>
      </c>
      <c r="H157" s="174"/>
      <c r="I157" s="174">
        <v>73843</v>
      </c>
      <c r="J157" s="174">
        <v>73843</v>
      </c>
    </row>
    <row r="158" spans="1:10" ht="32.450000000000003" customHeight="1" x14ac:dyDescent="0.25">
      <c r="A158" s="278" t="s">
        <v>153</v>
      </c>
      <c r="B158" s="279"/>
      <c r="C158" s="280"/>
      <c r="D158" s="185" t="s">
        <v>159</v>
      </c>
      <c r="E158" s="199">
        <v>0</v>
      </c>
      <c r="F158" s="174">
        <v>0</v>
      </c>
      <c r="G158" s="174">
        <v>109350</v>
      </c>
      <c r="H158" s="174"/>
      <c r="I158" s="174">
        <v>109350</v>
      </c>
      <c r="J158" s="174">
        <v>109350</v>
      </c>
    </row>
    <row r="159" spans="1:10" ht="32.450000000000003" customHeight="1" x14ac:dyDescent="0.25">
      <c r="A159" s="278" t="s">
        <v>56</v>
      </c>
      <c r="B159" s="279"/>
      <c r="C159" s="280"/>
      <c r="D159" s="185" t="s">
        <v>160</v>
      </c>
      <c r="E159" s="199">
        <v>0</v>
      </c>
      <c r="F159" s="174">
        <v>0</v>
      </c>
      <c r="G159" s="174">
        <v>1809123.61</v>
      </c>
      <c r="H159" s="174"/>
      <c r="I159" s="174">
        <v>1809123.61</v>
      </c>
      <c r="J159" s="174">
        <v>1809123.61</v>
      </c>
    </row>
    <row r="160" spans="1:10" ht="24.95" customHeight="1" x14ac:dyDescent="0.25">
      <c r="A160" s="278" t="s">
        <v>58</v>
      </c>
      <c r="B160" s="279"/>
      <c r="C160" s="280"/>
      <c r="D160" s="53" t="s">
        <v>59</v>
      </c>
      <c r="E160" s="168">
        <v>191241.8</v>
      </c>
      <c r="F160" s="174">
        <v>213223.32</v>
      </c>
      <c r="G160" s="174">
        <v>294200.19</v>
      </c>
      <c r="H160" s="174"/>
      <c r="I160" s="174">
        <v>294200.19</v>
      </c>
      <c r="J160" s="174">
        <v>294200.19</v>
      </c>
    </row>
    <row r="161" spans="1:10" ht="24.95" customHeight="1" x14ac:dyDescent="0.25">
      <c r="A161" s="278" t="s">
        <v>60</v>
      </c>
      <c r="B161" s="279"/>
      <c r="C161" s="280"/>
      <c r="D161" s="53" t="s">
        <v>61</v>
      </c>
      <c r="E161" s="168">
        <v>954.36</v>
      </c>
      <c r="F161" s="174">
        <v>714.29</v>
      </c>
      <c r="G161" s="174">
        <v>0</v>
      </c>
      <c r="H161" s="174"/>
      <c r="I161" s="174">
        <v>0</v>
      </c>
      <c r="J161" s="174">
        <v>0</v>
      </c>
    </row>
    <row r="162" spans="1:10" ht="24.95" customHeight="1" x14ac:dyDescent="0.25">
      <c r="A162" s="278" t="s">
        <v>62</v>
      </c>
      <c r="B162" s="279"/>
      <c r="C162" s="280"/>
      <c r="D162" s="53" t="s">
        <v>63</v>
      </c>
      <c r="E162" s="168">
        <v>30814.93</v>
      </c>
      <c r="F162" s="174">
        <v>8902.1299999999992</v>
      </c>
      <c r="G162" s="174">
        <v>59846.86</v>
      </c>
      <c r="H162" s="174"/>
      <c r="I162" s="174">
        <v>59846.86</v>
      </c>
      <c r="J162" s="174">
        <v>59846.86</v>
      </c>
    </row>
    <row r="163" spans="1:10" ht="24.95" customHeight="1" x14ac:dyDescent="0.25">
      <c r="A163" s="281" t="s">
        <v>64</v>
      </c>
      <c r="B163" s="282"/>
      <c r="C163" s="283"/>
      <c r="D163" s="64" t="s">
        <v>65</v>
      </c>
      <c r="E163" s="166">
        <f>SUM(E164:E168)</f>
        <v>260247.24999999997</v>
      </c>
      <c r="F163" s="140">
        <f>SUM(F164:F168)</f>
        <v>257191.32</v>
      </c>
      <c r="G163" s="140">
        <f>SUM(G164:G168)</f>
        <v>292474.59999999998</v>
      </c>
      <c r="H163" s="140"/>
      <c r="I163" s="140">
        <f>SUM(I164:I168)</f>
        <v>292474.59999999998</v>
      </c>
      <c r="J163" s="140">
        <f>SUM(J164:J168)</f>
        <v>292474.59999999998</v>
      </c>
    </row>
    <row r="164" spans="1:10" ht="31.9" customHeight="1" x14ac:dyDescent="0.25">
      <c r="A164" s="278" t="s">
        <v>66</v>
      </c>
      <c r="B164" s="279"/>
      <c r="C164" s="280"/>
      <c r="D164" s="63" t="s">
        <v>86</v>
      </c>
      <c r="E164" s="199">
        <v>830.23</v>
      </c>
      <c r="F164" s="174">
        <f>F107</f>
        <v>21532</v>
      </c>
      <c r="G164" s="174">
        <v>19000</v>
      </c>
      <c r="H164" s="174"/>
      <c r="I164" s="174">
        <v>19000</v>
      </c>
      <c r="J164" s="174">
        <v>19000</v>
      </c>
    </row>
    <row r="165" spans="1:10" ht="24.95" customHeight="1" x14ac:dyDescent="0.25">
      <c r="A165" s="278" t="s">
        <v>67</v>
      </c>
      <c r="B165" s="279"/>
      <c r="C165" s="280"/>
      <c r="D165" s="63" t="s">
        <v>68</v>
      </c>
      <c r="E165" s="168">
        <v>111868.58</v>
      </c>
      <c r="F165" s="174">
        <f>F112</f>
        <v>120955.68000000001</v>
      </c>
      <c r="G165" s="174">
        <v>145000</v>
      </c>
      <c r="H165" s="174"/>
      <c r="I165" s="174">
        <v>145000</v>
      </c>
      <c r="J165" s="174">
        <v>145000</v>
      </c>
    </row>
    <row r="166" spans="1:10" ht="30.6" customHeight="1" x14ac:dyDescent="0.25">
      <c r="A166" s="278" t="s">
        <v>69</v>
      </c>
      <c r="B166" s="279"/>
      <c r="C166" s="280"/>
      <c r="D166" s="63" t="s">
        <v>85</v>
      </c>
      <c r="E166" s="168">
        <v>43578.92</v>
      </c>
      <c r="F166" s="174">
        <f>F117</f>
        <v>11028</v>
      </c>
      <c r="G166" s="174">
        <v>52000</v>
      </c>
      <c r="H166" s="174"/>
      <c r="I166" s="174">
        <v>52000</v>
      </c>
      <c r="J166" s="174">
        <v>52000</v>
      </c>
    </row>
    <row r="167" spans="1:10" ht="24.95" customHeight="1" x14ac:dyDescent="0.25">
      <c r="A167" s="278" t="s">
        <v>70</v>
      </c>
      <c r="B167" s="279"/>
      <c r="C167" s="280"/>
      <c r="D167" s="63" t="s">
        <v>84</v>
      </c>
      <c r="E167" s="168">
        <v>8474.43</v>
      </c>
      <c r="F167" s="174">
        <f>F123</f>
        <v>6325.6399999999994</v>
      </c>
      <c r="G167" s="174">
        <v>9650</v>
      </c>
      <c r="H167" s="174"/>
      <c r="I167" s="174">
        <v>9650</v>
      </c>
      <c r="J167" s="174">
        <v>9650</v>
      </c>
    </row>
    <row r="168" spans="1:10" ht="30" customHeight="1" x14ac:dyDescent="0.25">
      <c r="A168" s="278" t="s">
        <v>154</v>
      </c>
      <c r="B168" s="279"/>
      <c r="C168" s="280"/>
      <c r="D168" s="63" t="s">
        <v>155</v>
      </c>
      <c r="E168" s="168">
        <v>95495.09</v>
      </c>
      <c r="F168" s="174">
        <f>F133</f>
        <v>97350</v>
      </c>
      <c r="G168" s="174">
        <v>66824.600000000006</v>
      </c>
      <c r="H168" s="174"/>
      <c r="I168" s="174">
        <v>66824.600000000006</v>
      </c>
      <c r="J168" s="174">
        <v>66824.600000000006</v>
      </c>
    </row>
  </sheetData>
  <mergeCells count="158">
    <mergeCell ref="A49:C49"/>
    <mergeCell ref="A50:C50"/>
    <mergeCell ref="A51:C51"/>
    <mergeCell ref="A100:C100"/>
    <mergeCell ref="A101:C101"/>
    <mergeCell ref="A141:C141"/>
    <mergeCell ref="A128:C128"/>
    <mergeCell ref="A132:C132"/>
    <mergeCell ref="A133:C133"/>
    <mergeCell ref="A134:C134"/>
    <mergeCell ref="A139:C139"/>
    <mergeCell ref="A140:C140"/>
    <mergeCell ref="A54:C54"/>
    <mergeCell ref="A55:C55"/>
    <mergeCell ref="A98:C98"/>
    <mergeCell ref="A99:C99"/>
    <mergeCell ref="A110:C110"/>
    <mergeCell ref="A124:C124"/>
    <mergeCell ref="A125:C125"/>
    <mergeCell ref="A61:C61"/>
    <mergeCell ref="A63:C63"/>
    <mergeCell ref="A68:C68"/>
    <mergeCell ref="A70:C70"/>
    <mergeCell ref="A78:C78"/>
    <mergeCell ref="A154:C154"/>
    <mergeCell ref="A155:C155"/>
    <mergeCell ref="A56:C56"/>
    <mergeCell ref="A82:C82"/>
    <mergeCell ref="A57:C57"/>
    <mergeCell ref="A60:C60"/>
    <mergeCell ref="A67:C67"/>
    <mergeCell ref="A157:C157"/>
    <mergeCell ref="A158:C158"/>
    <mergeCell ref="A103:C103"/>
    <mergeCell ref="A85:C85"/>
    <mergeCell ref="A87:C87"/>
    <mergeCell ref="A88:C88"/>
    <mergeCell ref="A96:C96"/>
    <mergeCell ref="A97:C97"/>
    <mergeCell ref="A102:C102"/>
    <mergeCell ref="A94:C94"/>
    <mergeCell ref="A95:C95"/>
    <mergeCell ref="A92:C92"/>
    <mergeCell ref="A93:C93"/>
    <mergeCell ref="A58:C58"/>
    <mergeCell ref="A66:C66"/>
    <mergeCell ref="A72:C72"/>
    <mergeCell ref="A73:C73"/>
    <mergeCell ref="A156:C156"/>
    <mergeCell ref="A126:C126"/>
    <mergeCell ref="A75:C75"/>
    <mergeCell ref="A81:C81"/>
    <mergeCell ref="A59:C59"/>
    <mergeCell ref="A62:C62"/>
    <mergeCell ref="A64:C64"/>
    <mergeCell ref="A31:C31"/>
    <mergeCell ref="A32:C32"/>
    <mergeCell ref="A46:C46"/>
    <mergeCell ref="A47:C47"/>
    <mergeCell ref="A48:C48"/>
    <mergeCell ref="A53:C53"/>
    <mergeCell ref="A43:C43"/>
    <mergeCell ref="A44:C44"/>
    <mergeCell ref="A45:C45"/>
    <mergeCell ref="A37:C37"/>
    <mergeCell ref="A38:C38"/>
    <mergeCell ref="A39:C39"/>
    <mergeCell ref="A40:C40"/>
    <mergeCell ref="A41:C41"/>
    <mergeCell ref="A42:C42"/>
    <mergeCell ref="A33:C33"/>
    <mergeCell ref="A34:C34"/>
    <mergeCell ref="A8:C8"/>
    <mergeCell ref="A9:C9"/>
    <mergeCell ref="A10:C10"/>
    <mergeCell ref="A36:C36"/>
    <mergeCell ref="A17:C17"/>
    <mergeCell ref="A18:C18"/>
    <mergeCell ref="A21:C21"/>
    <mergeCell ref="A22:C22"/>
    <mergeCell ref="A15:C15"/>
    <mergeCell ref="A16:C16"/>
    <mergeCell ref="A19:C19"/>
    <mergeCell ref="A20:C20"/>
    <mergeCell ref="A35:C35"/>
    <mergeCell ref="A11:C11"/>
    <mergeCell ref="A12:C12"/>
    <mergeCell ref="A13:C13"/>
    <mergeCell ref="A23:C23"/>
    <mergeCell ref="A24:C24"/>
    <mergeCell ref="A25:C25"/>
    <mergeCell ref="A26:C26"/>
    <mergeCell ref="A27:C27"/>
    <mergeCell ref="A28:C28"/>
    <mergeCell ref="A29:C29"/>
    <mergeCell ref="A30:C30"/>
    <mergeCell ref="A6:C6"/>
    <mergeCell ref="A7:C7"/>
    <mergeCell ref="A1:J1"/>
    <mergeCell ref="A3:J3"/>
    <mergeCell ref="A5:C5"/>
    <mergeCell ref="A14:C14"/>
    <mergeCell ref="A136:C136"/>
    <mergeCell ref="A113:C113"/>
    <mergeCell ref="A114:C114"/>
    <mergeCell ref="A106:C106"/>
    <mergeCell ref="A107:C107"/>
    <mergeCell ref="A108:C108"/>
    <mergeCell ref="A109:C109"/>
    <mergeCell ref="A112:C112"/>
    <mergeCell ref="A111:C111"/>
    <mergeCell ref="A116:C116"/>
    <mergeCell ref="A117:C117"/>
    <mergeCell ref="A118:C118"/>
    <mergeCell ref="A119:C119"/>
    <mergeCell ref="A120:C120"/>
    <mergeCell ref="A123:C123"/>
    <mergeCell ref="A127:C127"/>
    <mergeCell ref="A89:C89"/>
    <mergeCell ref="A71:C71"/>
    <mergeCell ref="A166:C166"/>
    <mergeCell ref="A167:C167"/>
    <mergeCell ref="A168:C168"/>
    <mergeCell ref="A135:C135"/>
    <mergeCell ref="A137:C137"/>
    <mergeCell ref="A129:C129"/>
    <mergeCell ref="A130:C130"/>
    <mergeCell ref="A131:C131"/>
    <mergeCell ref="A151:C151"/>
    <mergeCell ref="A163:C163"/>
    <mergeCell ref="A164:C164"/>
    <mergeCell ref="A165:C165"/>
    <mergeCell ref="A142:C142"/>
    <mergeCell ref="A143:C143"/>
    <mergeCell ref="A144:C144"/>
    <mergeCell ref="A145:C145"/>
    <mergeCell ref="A160:C160"/>
    <mergeCell ref="A161:C161"/>
    <mergeCell ref="A162:C162"/>
    <mergeCell ref="A149:C149"/>
    <mergeCell ref="A152:C152"/>
    <mergeCell ref="A153:C153"/>
    <mergeCell ref="A159:C159"/>
    <mergeCell ref="A138:C138"/>
    <mergeCell ref="A65:C65"/>
    <mergeCell ref="A83:C83"/>
    <mergeCell ref="A84:C84"/>
    <mergeCell ref="A69:C69"/>
    <mergeCell ref="A74:C74"/>
    <mergeCell ref="A115:C115"/>
    <mergeCell ref="A90:C90"/>
    <mergeCell ref="A86:C86"/>
    <mergeCell ref="A91:C91"/>
    <mergeCell ref="A105:C105"/>
    <mergeCell ref="A76:C76"/>
    <mergeCell ref="A77:C77"/>
    <mergeCell ref="A79:C79"/>
    <mergeCell ref="A80:C80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6</vt:i4>
      </vt:variant>
    </vt:vector>
  </HeadingPairs>
  <TitlesOfParts>
    <vt:vector size="6" baseType="lpstr">
      <vt:lpstr>SAŽETAK</vt:lpstr>
      <vt:lpstr> Račun prihoda i rashoda</vt:lpstr>
      <vt:lpstr> Račun prihoda i rashoda po eko</vt:lpstr>
      <vt:lpstr>Prihodi i rashodi po izvorima</vt:lpstr>
      <vt:lpstr>Rashodi prema funkcijskoj kl</vt:lpstr>
      <vt:lpstr>POSEBNI DIO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Marija Lacković</dc:creator>
  <cp:lastModifiedBy>Korisnik</cp:lastModifiedBy>
  <cp:lastPrinted>2026-06-09T08:01:53Z</cp:lastPrinted>
  <dcterms:created xsi:type="dcterms:W3CDTF">2022-08-12T12:51:27Z</dcterms:created>
  <dcterms:modified xsi:type="dcterms:W3CDTF">2026-07-17T09:55:37Z</dcterms:modified>
</cp:coreProperties>
</file>