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1BA2BE7F-2B1E-4EF2-BF79-E070545D7DEF}" xr6:coauthVersionLast="37" xr6:coauthVersionMax="37" xr10:uidLastSave="{00000000-0000-0000-0000-000000000000}"/>
  <bookViews>
    <workbookView xWindow="0" yWindow="0" windowWidth="28800" windowHeight="12225" activeTab="3" xr2:uid="{00000000-000D-0000-FFFF-FFFF00000000}"/>
  </bookViews>
  <sheets>
    <sheet name="SAŽETAK" sheetId="8" r:id="rId1"/>
    <sheet name=" Račun prihoda i rashoda po eko" sheetId="9" r:id="rId2"/>
    <sheet name="Prihodi i rashodi po izvorima" sheetId="11" r:id="rId3"/>
    <sheet name="Rashodi prema funkcijskoj kl" sheetId="5" r:id="rId4"/>
    <sheet name="POSEBNI DIO" sheetId="7" r:id="rId5"/>
  </sheets>
  <calcPr calcId="1790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8" l="1"/>
  <c r="G107" i="7" l="1"/>
  <c r="H59" i="11" l="1"/>
  <c r="G59" i="11"/>
  <c r="F11" i="5"/>
  <c r="F10" i="5" s="1"/>
  <c r="E11" i="5"/>
  <c r="E10" i="5" s="1"/>
  <c r="D11" i="5"/>
  <c r="D10" i="5" s="1"/>
  <c r="G129" i="7" l="1"/>
  <c r="I21" i="7"/>
  <c r="H21" i="7"/>
  <c r="G21" i="7"/>
  <c r="G112" i="7"/>
  <c r="H112" i="7"/>
  <c r="I112" i="7"/>
  <c r="I65" i="7"/>
  <c r="I64" i="7" s="1"/>
  <c r="H65" i="7"/>
  <c r="H64" i="7" s="1"/>
  <c r="I56" i="7"/>
  <c r="I55" i="7" s="1"/>
  <c r="F114" i="7" l="1"/>
  <c r="F110" i="7"/>
  <c r="F94" i="7"/>
  <c r="G29" i="8"/>
  <c r="D59" i="11"/>
  <c r="E129" i="7"/>
  <c r="E112" i="7"/>
  <c r="E56" i="7"/>
  <c r="I107" i="7"/>
  <c r="H107" i="7"/>
  <c r="F107" i="7"/>
  <c r="E69" i="7"/>
  <c r="E107" i="7"/>
  <c r="H34" i="8" l="1"/>
  <c r="G34" i="8"/>
  <c r="F44" i="11"/>
  <c r="G44" i="11"/>
  <c r="H44" i="11"/>
  <c r="F59" i="11" l="1"/>
  <c r="I21" i="8" l="1"/>
  <c r="G32" i="9"/>
  <c r="G29" i="9"/>
  <c r="G28" i="9"/>
  <c r="G27" i="9"/>
  <c r="G11" i="9"/>
  <c r="G10" i="9" s="1"/>
  <c r="G10" i="11"/>
  <c r="H167" i="7"/>
  <c r="H166" i="7" s="1"/>
  <c r="H163" i="7"/>
  <c r="H162" i="7" s="1"/>
  <c r="H159" i="7"/>
  <c r="H158" i="7" s="1"/>
  <c r="H155" i="7"/>
  <c r="H154" i="7" s="1"/>
  <c r="H152" i="7"/>
  <c r="H151" i="7" s="1"/>
  <c r="H149" i="7"/>
  <c r="H148" i="7" s="1"/>
  <c r="H146" i="7"/>
  <c r="H144" i="7"/>
  <c r="H140" i="7"/>
  <c r="H135" i="7"/>
  <c r="H129" i="7"/>
  <c r="H124" i="7"/>
  <c r="H122" i="7"/>
  <c r="H120" i="7"/>
  <c r="H118" i="7"/>
  <c r="H116" i="7"/>
  <c r="H114" i="7"/>
  <c r="H110" i="7"/>
  <c r="H108" i="7"/>
  <c r="H105" i="7"/>
  <c r="H103" i="7"/>
  <c r="H101" i="7"/>
  <c r="H99" i="7"/>
  <c r="H96" i="7"/>
  <c r="H94" i="7"/>
  <c r="H91" i="7"/>
  <c r="H90" i="7" s="1"/>
  <c r="H86" i="7"/>
  <c r="H85" i="7" s="1"/>
  <c r="H83" i="7"/>
  <c r="H81" i="7"/>
  <c r="H79" i="7"/>
  <c r="H76" i="7"/>
  <c r="H75" i="7" s="1"/>
  <c r="H72" i="7"/>
  <c r="H69" i="7"/>
  <c r="H68" i="7" s="1"/>
  <c r="H52" i="7"/>
  <c r="H51" i="7" s="1"/>
  <c r="H48" i="7"/>
  <c r="H47" i="7" s="1"/>
  <c r="H45" i="7"/>
  <c r="H44" i="7" s="1"/>
  <c r="H42" i="7"/>
  <c r="H41" i="7" s="1"/>
  <c r="H39" i="7"/>
  <c r="H38" i="7" s="1"/>
  <c r="H35" i="7"/>
  <c r="H33" i="7" s="1"/>
  <c r="H31" i="7"/>
  <c r="H30" i="7" s="1"/>
  <c r="H27" i="7"/>
  <c r="H25" i="7" s="1"/>
  <c r="H20" i="7"/>
  <c r="H17" i="7"/>
  <c r="H15" i="7" s="1"/>
  <c r="H13" i="7"/>
  <c r="H11" i="7" s="1"/>
  <c r="H9" i="7"/>
  <c r="H7" i="7" s="1"/>
  <c r="G31" i="11" l="1"/>
  <c r="G33" i="11"/>
  <c r="G27" i="11"/>
  <c r="G35" i="11"/>
  <c r="H26" i="7"/>
  <c r="G34" i="11"/>
  <c r="G28" i="11"/>
  <c r="H29" i="7"/>
  <c r="G26" i="11"/>
  <c r="H143" i="7"/>
  <c r="H142" i="7" s="1"/>
  <c r="H34" i="7"/>
  <c r="I8" i="8"/>
  <c r="G30" i="9"/>
  <c r="H16" i="7"/>
  <c r="H12" i="7"/>
  <c r="G24" i="9"/>
  <c r="H67" i="7"/>
  <c r="H56" i="7"/>
  <c r="H55" i="7" s="1"/>
  <c r="G32" i="11" s="1"/>
  <c r="H19" i="7"/>
  <c r="H8" i="7"/>
  <c r="H138" i="7"/>
  <c r="H139" i="7"/>
  <c r="H157" i="7"/>
  <c r="H128" i="7"/>
  <c r="H127" i="7"/>
  <c r="H134" i="7"/>
  <c r="H133" i="7"/>
  <c r="H98" i="7"/>
  <c r="H126" i="7" l="1"/>
  <c r="G23" i="11"/>
  <c r="H37" i="7"/>
  <c r="H6" i="7" s="1"/>
  <c r="I11" i="8"/>
  <c r="G23" i="9"/>
  <c r="I14" i="8" l="1"/>
  <c r="I22" i="8" s="1"/>
  <c r="H4" i="7"/>
  <c r="I29" i="8" l="1"/>
  <c r="E44" i="11" l="1"/>
  <c r="I124" i="7" l="1"/>
  <c r="G124" i="7"/>
  <c r="E124" i="7"/>
  <c r="I31" i="7"/>
  <c r="G31" i="7"/>
  <c r="G30" i="7" s="1"/>
  <c r="F31" i="7"/>
  <c r="F30" i="7" s="1"/>
  <c r="E31" i="7"/>
  <c r="E30" i="7" s="1"/>
  <c r="F124" i="7" l="1"/>
  <c r="E29" i="7"/>
  <c r="I30" i="7"/>
  <c r="I29" i="7"/>
  <c r="F29" i="7"/>
  <c r="G29" i="7"/>
  <c r="H29" i="9" l="1"/>
  <c r="F29" i="9"/>
  <c r="H28" i="9"/>
  <c r="H27" i="9"/>
  <c r="F32" i="9" l="1"/>
  <c r="H32" i="9"/>
  <c r="F28" i="9"/>
  <c r="F27" i="9"/>
  <c r="F122" i="7"/>
  <c r="G122" i="7"/>
  <c r="I122" i="7"/>
  <c r="E122" i="7"/>
  <c r="F120" i="7"/>
  <c r="I120" i="7"/>
  <c r="E120" i="7"/>
  <c r="F118" i="7"/>
  <c r="G118" i="7"/>
  <c r="I118" i="7"/>
  <c r="E118" i="7"/>
  <c r="F116" i="7"/>
  <c r="G116" i="7"/>
  <c r="I116" i="7"/>
  <c r="E116" i="7"/>
  <c r="G114" i="7"/>
  <c r="I114" i="7"/>
  <c r="E114" i="7"/>
  <c r="F112" i="7"/>
  <c r="I110" i="7"/>
  <c r="E110" i="7"/>
  <c r="F108" i="7"/>
  <c r="G108" i="7"/>
  <c r="I108" i="7"/>
  <c r="E108" i="7"/>
  <c r="F105" i="7"/>
  <c r="G105" i="7"/>
  <c r="I105" i="7"/>
  <c r="E105" i="7"/>
  <c r="F103" i="7"/>
  <c r="G103" i="7"/>
  <c r="I103" i="7"/>
  <c r="E103" i="7"/>
  <c r="F101" i="7"/>
  <c r="G101" i="7"/>
  <c r="I101" i="7"/>
  <c r="E101" i="7"/>
  <c r="F99" i="7"/>
  <c r="G99" i="7"/>
  <c r="I99" i="7"/>
  <c r="E99" i="7"/>
  <c r="F163" i="7" l="1"/>
  <c r="F162" i="7" s="1"/>
  <c r="F159" i="7"/>
  <c r="F158" i="7" s="1"/>
  <c r="I167" i="7"/>
  <c r="I166" i="7" s="1"/>
  <c r="G167" i="7"/>
  <c r="G166" i="7" s="1"/>
  <c r="F167" i="7"/>
  <c r="F166" i="7" s="1"/>
  <c r="E167" i="7"/>
  <c r="E166" i="7" s="1"/>
  <c r="I163" i="7"/>
  <c r="I162" i="7" s="1"/>
  <c r="G163" i="7"/>
  <c r="G162" i="7" s="1"/>
  <c r="E163" i="7"/>
  <c r="E162" i="7" s="1"/>
  <c r="I159" i="7"/>
  <c r="I158" i="7" s="1"/>
  <c r="G159" i="7"/>
  <c r="G158" i="7" s="1"/>
  <c r="E159" i="7"/>
  <c r="E158" i="7" s="1"/>
  <c r="I149" i="7"/>
  <c r="I148" i="7" s="1"/>
  <c r="G149" i="7"/>
  <c r="G148" i="7" s="1"/>
  <c r="F149" i="7"/>
  <c r="F148" i="7" s="1"/>
  <c r="E149" i="7"/>
  <c r="E148" i="7" s="1"/>
  <c r="I81" i="7"/>
  <c r="G81" i="7"/>
  <c r="F81" i="7"/>
  <c r="E81" i="7"/>
  <c r="I35" i="7"/>
  <c r="I33" i="7" s="1"/>
  <c r="G35" i="7"/>
  <c r="G34" i="7" s="1"/>
  <c r="F35" i="7"/>
  <c r="F33" i="7" s="1"/>
  <c r="E35" i="7"/>
  <c r="E34" i="7" s="1"/>
  <c r="I27" i="7"/>
  <c r="I26" i="7" s="1"/>
  <c r="G27" i="7"/>
  <c r="G26" i="7" s="1"/>
  <c r="F27" i="7"/>
  <c r="F25" i="7" s="1"/>
  <c r="E27" i="7"/>
  <c r="E26" i="7" s="1"/>
  <c r="I157" i="7" l="1"/>
  <c r="G157" i="7"/>
  <c r="F157" i="7"/>
  <c r="E157" i="7"/>
  <c r="G33" i="7"/>
  <c r="E33" i="7"/>
  <c r="F34" i="7"/>
  <c r="I34" i="7"/>
  <c r="G25" i="7"/>
  <c r="I25" i="7"/>
  <c r="F26" i="7"/>
  <c r="E25" i="7"/>
  <c r="E59" i="11" l="1"/>
  <c r="D44" i="11"/>
  <c r="I146" i="7"/>
  <c r="G146" i="7"/>
  <c r="F146" i="7"/>
  <c r="E146" i="7"/>
  <c r="F98" i="7"/>
  <c r="G98" i="7"/>
  <c r="I98" i="7"/>
  <c r="E98" i="7"/>
  <c r="F48" i="7"/>
  <c r="F47" i="7" s="1"/>
  <c r="G48" i="7"/>
  <c r="G47" i="7" s="1"/>
  <c r="I48" i="7"/>
  <c r="I47" i="7" s="1"/>
  <c r="E48" i="7"/>
  <c r="E47" i="7" s="1"/>
  <c r="D10" i="11"/>
  <c r="C11" i="5" l="1"/>
  <c r="C10" i="5" s="1"/>
  <c r="E10" i="11"/>
  <c r="E30" i="9"/>
  <c r="E11" i="9"/>
  <c r="E10" i="9" s="1"/>
  <c r="G21" i="8"/>
  <c r="F155" i="7"/>
  <c r="F154" i="7" s="1"/>
  <c r="F152" i="7"/>
  <c r="F151" i="7" s="1"/>
  <c r="F144" i="7"/>
  <c r="F143" i="7" s="1"/>
  <c r="F140" i="7"/>
  <c r="F138" i="7" s="1"/>
  <c r="F135" i="7"/>
  <c r="F133" i="7" s="1"/>
  <c r="F129" i="7"/>
  <c r="F127" i="7" s="1"/>
  <c r="F96" i="7"/>
  <c r="F91" i="7"/>
  <c r="F86" i="7"/>
  <c r="F85" i="7" s="1"/>
  <c r="F76" i="7"/>
  <c r="F75" i="7" s="1"/>
  <c r="F69" i="7"/>
  <c r="F68" i="7" s="1"/>
  <c r="F65" i="7"/>
  <c r="F64" i="7" s="1"/>
  <c r="F52" i="7"/>
  <c r="F51" i="7" s="1"/>
  <c r="F45" i="7"/>
  <c r="F44" i="7" s="1"/>
  <c r="F42" i="7"/>
  <c r="F41" i="7" s="1"/>
  <c r="F39" i="7"/>
  <c r="F38" i="7" s="1"/>
  <c r="F21" i="7"/>
  <c r="F19" i="7" s="1"/>
  <c r="F17" i="7"/>
  <c r="F15" i="7" s="1"/>
  <c r="F13" i="7"/>
  <c r="F11" i="7" s="1"/>
  <c r="F9" i="7"/>
  <c r="F7" i="7" s="1"/>
  <c r="G8" i="8" l="1"/>
  <c r="F90" i="7"/>
  <c r="F67" i="7" s="1"/>
  <c r="F142" i="7"/>
  <c r="F126" i="7" s="1"/>
  <c r="F139" i="7"/>
  <c r="F12" i="7"/>
  <c r="F134" i="7"/>
  <c r="F128" i="7"/>
  <c r="F56" i="7"/>
  <c r="F55" i="7" s="1"/>
  <c r="F20" i="7"/>
  <c r="F16" i="7"/>
  <c r="F8" i="7"/>
  <c r="D23" i="11"/>
  <c r="F30" i="9"/>
  <c r="H30" i="9"/>
  <c r="D30" i="9"/>
  <c r="F11" i="9"/>
  <c r="H11" i="9"/>
  <c r="D11" i="9"/>
  <c r="I72" i="7"/>
  <c r="G72" i="7"/>
  <c r="D10" i="9" l="1"/>
  <c r="E23" i="11"/>
  <c r="H10" i="9"/>
  <c r="F10" i="9"/>
  <c r="E24" i="9"/>
  <c r="F37" i="7"/>
  <c r="F6" i="7" s="1"/>
  <c r="F10" i="11"/>
  <c r="H10" i="11"/>
  <c r="D24" i="9"/>
  <c r="D23" i="9" l="1"/>
  <c r="F4" i="7"/>
  <c r="G11" i="8"/>
  <c r="G14" i="8" s="1"/>
  <c r="G22" i="8" s="1"/>
  <c r="E23" i="9"/>
  <c r="B11" i="5" l="1"/>
  <c r="B10" i="5" s="1"/>
  <c r="G144" i="7"/>
  <c r="G143" i="7" s="1"/>
  <c r="I144" i="7"/>
  <c r="I143" i="7" s="1"/>
  <c r="E144" i="7"/>
  <c r="E143" i="7" s="1"/>
  <c r="I129" i="7"/>
  <c r="E128" i="7"/>
  <c r="G86" i="7"/>
  <c r="I86" i="7"/>
  <c r="E86" i="7"/>
  <c r="E85" i="7" s="1"/>
  <c r="G83" i="7"/>
  <c r="I83" i="7"/>
  <c r="H31" i="11" s="1"/>
  <c r="E72" i="7"/>
  <c r="E155" i="7"/>
  <c r="E154" i="7" s="1"/>
  <c r="E152" i="7"/>
  <c r="E151" i="7" s="1"/>
  <c r="E140" i="7"/>
  <c r="E139" i="7" s="1"/>
  <c r="E135" i="7"/>
  <c r="E134" i="7" s="1"/>
  <c r="E96" i="7"/>
  <c r="E94" i="7"/>
  <c r="E91" i="7"/>
  <c r="E90" i="7" s="1"/>
  <c r="E79" i="7"/>
  <c r="E76" i="7"/>
  <c r="E75" i="7" s="1"/>
  <c r="E68" i="7"/>
  <c r="E65" i="7"/>
  <c r="E64" i="7" s="1"/>
  <c r="E52" i="7"/>
  <c r="E51" i="7" s="1"/>
  <c r="E45" i="7"/>
  <c r="E44" i="7" s="1"/>
  <c r="E42" i="7"/>
  <c r="E41" i="7" s="1"/>
  <c r="E39" i="7"/>
  <c r="E38" i="7" s="1"/>
  <c r="E21" i="7"/>
  <c r="E19" i="7" s="1"/>
  <c r="E17" i="7"/>
  <c r="E16" i="7" s="1"/>
  <c r="E13" i="7"/>
  <c r="E11" i="7" s="1"/>
  <c r="E9" i="7"/>
  <c r="E8" i="7" s="1"/>
  <c r="E142" i="7" l="1"/>
  <c r="E67" i="7"/>
  <c r="E20" i="7"/>
  <c r="E55" i="7"/>
  <c r="E138" i="7"/>
  <c r="E127" i="7"/>
  <c r="E12" i="7"/>
  <c r="E133" i="7"/>
  <c r="E7" i="7"/>
  <c r="E15" i="7"/>
  <c r="E126" i="7" l="1"/>
  <c r="E37" i="7"/>
  <c r="F8" i="8"/>
  <c r="H8" i="8"/>
  <c r="J8" i="8"/>
  <c r="F11" i="8"/>
  <c r="F21" i="8"/>
  <c r="H21" i="8"/>
  <c r="J21" i="8"/>
  <c r="F37" i="8"/>
  <c r="G37" i="8" l="1"/>
  <c r="H37" i="8" s="1"/>
  <c r="I37" i="8" s="1"/>
  <c r="E6" i="7"/>
  <c r="E4" i="7" s="1"/>
  <c r="F14" i="8"/>
  <c r="F22" i="8" l="1"/>
  <c r="F29" i="8" s="1"/>
  <c r="J37" i="8"/>
  <c r="G155" i="7"/>
  <c r="G154" i="7" s="1"/>
  <c r="I155" i="7"/>
  <c r="I154" i="7" s="1"/>
  <c r="G152" i="7"/>
  <c r="G151" i="7" s="1"/>
  <c r="I152" i="7"/>
  <c r="I151" i="7" s="1"/>
  <c r="G140" i="7"/>
  <c r="G139" i="7" s="1"/>
  <c r="I140" i="7"/>
  <c r="I138" i="7" s="1"/>
  <c r="G128" i="7"/>
  <c r="I127" i="7"/>
  <c r="G91" i="7"/>
  <c r="I91" i="7"/>
  <c r="I90" i="7" s="1"/>
  <c r="H33" i="11" s="1"/>
  <c r="G85" i="7"/>
  <c r="I85" i="7"/>
  <c r="G76" i="7"/>
  <c r="G75" i="7" s="1"/>
  <c r="I76" i="7"/>
  <c r="I75" i="7" s="1"/>
  <c r="G69" i="7"/>
  <c r="G68" i="7" s="1"/>
  <c r="I69" i="7"/>
  <c r="I68" i="7" s="1"/>
  <c r="G96" i="7"/>
  <c r="F35" i="11" s="1"/>
  <c r="I96" i="7"/>
  <c r="H35" i="11" s="1"/>
  <c r="G94" i="7"/>
  <c r="I94" i="7"/>
  <c r="I79" i="7"/>
  <c r="H28" i="11" s="1"/>
  <c r="G65" i="7"/>
  <c r="G64" i="7" s="1"/>
  <c r="G52" i="7"/>
  <c r="G51" i="7" s="1"/>
  <c r="I52" i="7"/>
  <c r="I51" i="7" s="1"/>
  <c r="G45" i="7"/>
  <c r="G44" i="7" s="1"/>
  <c r="I45" i="7"/>
  <c r="I44" i="7" s="1"/>
  <c r="G42" i="7"/>
  <c r="G41" i="7" s="1"/>
  <c r="I42" i="7"/>
  <c r="I41" i="7" s="1"/>
  <c r="H26" i="11" s="1"/>
  <c r="G39" i="7"/>
  <c r="G38" i="7" s="1"/>
  <c r="I39" i="7"/>
  <c r="I38" i="7" s="1"/>
  <c r="G20" i="7"/>
  <c r="I20" i="7"/>
  <c r="G17" i="7"/>
  <c r="G16" i="7" s="1"/>
  <c r="I17" i="7"/>
  <c r="I16" i="7" s="1"/>
  <c r="G13" i="7"/>
  <c r="G12" i="7" s="1"/>
  <c r="I13" i="7"/>
  <c r="I12" i="7" s="1"/>
  <c r="G9" i="7"/>
  <c r="G8" i="7" s="1"/>
  <c r="I9" i="7"/>
  <c r="I8" i="7" s="1"/>
  <c r="H27" i="11" l="1"/>
  <c r="H34" i="11"/>
  <c r="G142" i="7"/>
  <c r="F24" i="9"/>
  <c r="F23" i="9" s="1"/>
  <c r="H24" i="9"/>
  <c r="J11" i="8" s="1"/>
  <c r="I142" i="7"/>
  <c r="I67" i="7"/>
  <c r="G67" i="7"/>
  <c r="G11" i="7"/>
  <c r="I7" i="7"/>
  <c r="G56" i="7"/>
  <c r="G55" i="7" s="1"/>
  <c r="G7" i="7"/>
  <c r="I135" i="7"/>
  <c r="I134" i="7" s="1"/>
  <c r="G135" i="7"/>
  <c r="G134" i="7" s="1"/>
  <c r="G138" i="7"/>
  <c r="I139" i="7"/>
  <c r="G127" i="7"/>
  <c r="I128" i="7"/>
  <c r="H32" i="11"/>
  <c r="I19" i="7"/>
  <c r="G19" i="7"/>
  <c r="I15" i="7"/>
  <c r="G15" i="7"/>
  <c r="I11" i="7"/>
  <c r="H23" i="11" l="1"/>
  <c r="F23" i="11"/>
  <c r="G37" i="7"/>
  <c r="G6" i="7" s="1"/>
  <c r="J14" i="8"/>
  <c r="J22" i="8" s="1"/>
  <c r="H11" i="8"/>
  <c r="H23" i="9"/>
  <c r="I37" i="7"/>
  <c r="I6" i="7" s="1"/>
  <c r="I133" i="7"/>
  <c r="I126" i="7" s="1"/>
  <c r="G133" i="7"/>
  <c r="G126" i="7" s="1"/>
  <c r="J29" i="8" l="1"/>
  <c r="H14" i="8"/>
  <c r="H22" i="8" s="1"/>
  <c r="I4" i="7"/>
  <c r="G4" i="7"/>
</calcChain>
</file>

<file path=xl/sharedStrings.xml><?xml version="1.0" encoding="utf-8"?>
<sst xmlns="http://schemas.openxmlformats.org/spreadsheetml/2006/main" count="412" uniqueCount="181">
  <si>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</si>
  <si>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</si>
  <si>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</si>
  <si>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</si>
  <si>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</si>
  <si>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</si>
  <si>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</si>
  <si>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</si>
  <si>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Razred</t>
  </si>
  <si>
    <t>Skupina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</si>
  <si>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</si>
  <si>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</si>
  <si>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</si>
  <si>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</si>
  <si>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</si>
  <si>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</si>
  <si>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</si>
  <si>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</si>
  <si>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</si>
  <si>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</si>
  <si>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</si>
  <si>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</si>
  <si>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</si>
  <si>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</si>
  <si>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</si>
  <si>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</si>
  <si>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</si>
  <si>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</si>
  <si>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</si>
  <si>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</si>
  <si>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Prihodi od imovine</t>
  </si>
  <si>
    <t>Prihodi od upravnih i administrativnih pristojbi, pristojbi po posebnim propisima i naknada</t>
  </si>
  <si>
    <t>Kazne, upravne mjere i ostali prihodi</t>
  </si>
  <si>
    <t>Financijski rashodi</t>
  </si>
  <si>
    <t>Naknade građanima i kućanstvima na temelju osiguranja i druge naknade</t>
  </si>
  <si>
    <t>Rashodi za dodatna ulaganja na nefinancijskoj imovini</t>
  </si>
  <si>
    <t xml:space="preserve">Prihodi od prodaje proizvoda i robe te pruženih usluga, prihodi od donacija </t>
  </si>
  <si>
    <t>09 Obrazovanje</t>
  </si>
  <si>
    <t>0912 Osnovno obrazovanje</t>
  </si>
  <si>
    <t>096 Dodatne usluge u obrazovanju</t>
  </si>
  <si>
    <t>Pomoći</t>
  </si>
  <si>
    <t>Vlastiti prihodi</t>
  </si>
  <si>
    <t>Donacije</t>
  </si>
  <si>
    <t>EUR</t>
  </si>
  <si>
    <t>HZZ PRIPRAVNIK</t>
  </si>
  <si>
    <t>EU</t>
  </si>
  <si>
    <t>Aktivnost 1012-01</t>
  </si>
  <si>
    <t xml:space="preserve">Aktivnost 1012-02 </t>
  </si>
  <si>
    <t>Financijski rashodi škola</t>
  </si>
  <si>
    <t xml:space="preserve">Kapitalni projekt 1012-03 </t>
  </si>
  <si>
    <t>Kapitalni projekt 1012-04</t>
  </si>
  <si>
    <t>Aktivnost 1012-09</t>
  </si>
  <si>
    <t>Vlastiti i namjenski prihodi škola - rashodi za zaposlene</t>
  </si>
  <si>
    <t>Aktivnost 1012-10</t>
  </si>
  <si>
    <t>Vlastiti i namjenski prihodi škola - materijalni rashodi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</si>
  <si>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</si>
  <si>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</si>
  <si>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</si>
  <si>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</si>
  <si>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PROGRAM 1013</t>
  </si>
  <si>
    <t>Izvanstandardni progami u školama</t>
  </si>
  <si>
    <t>Aktivnost 1013-04</t>
  </si>
  <si>
    <t>Aktivnost 1013-06</t>
  </si>
  <si>
    <t>Produženi boravak</t>
  </si>
  <si>
    <t>Aktivnost 1013-07</t>
  </si>
  <si>
    <t>Aktivnost 1013-13</t>
  </si>
  <si>
    <t>Izvor financiranja 57</t>
  </si>
  <si>
    <t>Izvor financiranja 11</t>
  </si>
  <si>
    <t>Izvor financiranja 31</t>
  </si>
  <si>
    <t xml:space="preserve">Vlastiti prihodi </t>
  </si>
  <si>
    <t>Vlastiti izvori</t>
  </si>
  <si>
    <t>Višak prihoda poslovanja</t>
  </si>
  <si>
    <t>Vlastiti prihodi - višak</t>
  </si>
  <si>
    <t>VIŠAK KORIŠTEN ZA POKRIĆE RASHODA</t>
  </si>
  <si>
    <t>Prihodi za posebne namjene - višak</t>
  </si>
  <si>
    <t>Pomoći - višak</t>
  </si>
  <si>
    <t>HZZ PRIPRAVNIK - višak</t>
  </si>
  <si>
    <t>Donacije - višak</t>
  </si>
  <si>
    <t>Pomoći MZO rashodi za zaposlene</t>
  </si>
  <si>
    <t>Izvor financiranja 92530</t>
  </si>
  <si>
    <t>Financiranje nabave drugih obrazovnih materijala - radne bilježnice</t>
  </si>
  <si>
    <t>Materijalni rashodi - prijevoz</t>
  </si>
  <si>
    <t>31-COP</t>
  </si>
  <si>
    <t>31-MENTORSTVA</t>
  </si>
  <si>
    <t>32-PRIJEVOZ DJELATNIKA COP</t>
  </si>
  <si>
    <t>32-NAKNADA INVALIDI</t>
  </si>
  <si>
    <t>Prihodi za posebne namjene - školska kuhinja</t>
  </si>
  <si>
    <t>Izvor financiranja 9231</t>
  </si>
  <si>
    <t>Izvor financiranja 9241</t>
  </si>
  <si>
    <t>Izvor financiranja 9257</t>
  </si>
  <si>
    <t>Rashodi za zaposlene (pripravnica razlika za osnovicu)</t>
  </si>
  <si>
    <t>Rashodi za zaposlene voditelje ŠSD</t>
  </si>
  <si>
    <t>Materijalni rashodi (najam dvorane, uz maraška, ost prih)</t>
  </si>
  <si>
    <t>Naknade građanima i kućanstvima na temelju osiguranja i druge naknade (radne bilježnice)</t>
  </si>
  <si>
    <t xml:space="preserve">Prihodi za posebne namjene </t>
  </si>
  <si>
    <t xml:space="preserve">PROGRAM 1012 </t>
  </si>
  <si>
    <t>Osnovnoškolsko obrazovanje</t>
  </si>
  <si>
    <t>PRIJENOS VIŠKA / MANJKA U SLJEDEĆE RAZDOBLJE</t>
  </si>
  <si>
    <t>VIŠAK / MANJAK TEKUĆE GODINE</t>
  </si>
  <si>
    <t>PRIJENOS VIŠKA / MANJKA IZ PRETHODNE(IH) GODINE</t>
  </si>
  <si>
    <t>D) VIŠEGODIŠNJI PLAN URAVNOTEŽENJA</t>
  </si>
  <si>
    <t>VIŠAK / MANJAK + NETO FINANCIRANJE + PRIJENOS VIŠKA / MANJKA IZ PRETHODNE(IH) GODINE - PRIJENOS VIŠKA / MANJKA U SLJEDEĆE RAZDOBLJE</t>
  </si>
  <si>
    <t xml:space="preserve">C) PRENESENI VIŠAK ILI PRENESENI MANJAK </t>
  </si>
  <si>
    <t>5 IZDACI ZA FINANCIJSKU IMOVINU I OTPLATE ZAJMOVA</t>
  </si>
  <si>
    <t>8 PRIMICI OD FINANCIJSKE IMOVINE I ZADUŽIVANJA</t>
  </si>
  <si>
    <t>4 RASHODI ZA NABAVU NEFINANCIJSKE IMOVINE</t>
  </si>
  <si>
    <t>3 RASHODI  POSLOVANJA</t>
  </si>
  <si>
    <t>7 PRIHODI OD PRODAJE NEFINANCIJSKE IMOVINE</t>
  </si>
  <si>
    <t>6 PRIHODI POSLOVANJA</t>
  </si>
  <si>
    <t>PRIHODI POSLOVANJA PREMA EKONOMSKOJ KLASIFIKACIJI</t>
  </si>
  <si>
    <t>RASHODI POSLOVANJA PREMA EKONOMSKOJ KLASIFIKACIJI</t>
  </si>
  <si>
    <t>Brojčana oznaka i naziv</t>
  </si>
  <si>
    <t>Izvor financiranja 925401</t>
  </si>
  <si>
    <t>Ostale tekuće donacije u naravi</t>
  </si>
  <si>
    <t>Projekti - višak</t>
  </si>
  <si>
    <t>Manjak prihoda poslovanja</t>
  </si>
  <si>
    <t>Materijalni rashodi - prijevoz + sl. putovanja</t>
  </si>
  <si>
    <t>A. RAČUN PRIHODA I RASHODA</t>
  </si>
  <si>
    <t>PRIHODI POSLOVANJA  PREMA IZVORIMA FINANCIRANJA</t>
  </si>
  <si>
    <t>11 Opći prihodi i primici</t>
  </si>
  <si>
    <t>31 Vlastiti prihodi</t>
  </si>
  <si>
    <t>6103 Donacije</t>
  </si>
  <si>
    <t>RASHODI POSLOVANJA  PREMA IZVORIMA FINANCIRANJA</t>
  </si>
  <si>
    <t>9231 Vlastiti prihodi - višak</t>
  </si>
  <si>
    <t>9241 Prihodi za posebne namjene - višak</t>
  </si>
  <si>
    <t>925401 Projekti - višak</t>
  </si>
  <si>
    <t>926103 Donacije - višak</t>
  </si>
  <si>
    <t xml:space="preserve">                                   MANJAK POKRIVEN TEKUĆIM PRIHODIMA</t>
  </si>
  <si>
    <t>Projekcija 
za 2027.</t>
  </si>
  <si>
    <t>9257 Pomoći - višak</t>
  </si>
  <si>
    <t>Izvor financiranja 53</t>
  </si>
  <si>
    <t xml:space="preserve">9231 Vlastiti prihodi </t>
  </si>
  <si>
    <t>9241 Prihodi za posebne namjene</t>
  </si>
  <si>
    <t>925401 PROJEKTI</t>
  </si>
  <si>
    <t>9257 Pomoći</t>
  </si>
  <si>
    <t>926103 Donacije</t>
  </si>
  <si>
    <t xml:space="preserve"> Materijalni rashodi škola - STANDARD</t>
  </si>
  <si>
    <t>Financijski rashodi škola - STANDARD</t>
  </si>
  <si>
    <t>Opremanje škola- STANDARD</t>
  </si>
  <si>
    <t>Tekuće pomoći</t>
  </si>
  <si>
    <t>Rashodi za dodatna ulaganja na školama- STANDARD</t>
  </si>
  <si>
    <t>Aktivnost 1012-05</t>
  </si>
  <si>
    <t>Rashodi za zaposlene i materijalni rashodi škola - IZVANSTANDARD</t>
  </si>
  <si>
    <t>Kapitalni projekt 1012-08</t>
  </si>
  <si>
    <t>Rashodi za dodatna ulaganja na školama- IZVANSTANDARD</t>
  </si>
  <si>
    <t>Fin iz sredstava EU</t>
  </si>
  <si>
    <t>Prehrana učenika u osnovnim školama Šk. shema</t>
  </si>
  <si>
    <t>Aktivnost 1013-23</t>
  </si>
  <si>
    <t>Kapitalni projekt 1012-07</t>
  </si>
  <si>
    <t>Opremanje škola- IZVANSTANDARD</t>
  </si>
  <si>
    <t>Izvršenje 2024.*</t>
  </si>
  <si>
    <t>Izvršenje 2024.</t>
  </si>
  <si>
    <t>Plan za 2026.</t>
  </si>
  <si>
    <t>Projekcija 
za 2028.</t>
  </si>
  <si>
    <t>Plan
za 2026.</t>
  </si>
  <si>
    <t>Plan 
za 2026.</t>
  </si>
  <si>
    <t>Projekcija plana
za 2027.</t>
  </si>
  <si>
    <t>Projekcija plana
za 2028.</t>
  </si>
  <si>
    <t>Tekući plan 2025.</t>
  </si>
  <si>
    <t>Pomoćnici u nastavi - Škola puna mogućnosti 7 i 8</t>
  </si>
  <si>
    <t>41 Prihodi za posebne namjene/ 43 Ostali prihodi za posebne namjene</t>
  </si>
  <si>
    <t>51 Tekuće pomoći/ 5012 Pom iz drž pror kroz nac sufin Eu projekata</t>
  </si>
  <si>
    <t>57 Pomoći/ 5011 Pomoći iz drž pror kroz opće prihode i primitke</t>
  </si>
  <si>
    <t>6103 Donacije/ 61 Donacije</t>
  </si>
  <si>
    <t>5402 EU/ 56 Fondovi EU</t>
  </si>
  <si>
    <t>51 Pomoći /5012</t>
  </si>
  <si>
    <t>5402 EU Projekti/56</t>
  </si>
  <si>
    <t>57 Pomoći/5011</t>
  </si>
  <si>
    <t>5402 EU Shema/56</t>
  </si>
  <si>
    <t>Izvor financiranja 51/5012</t>
  </si>
  <si>
    <t>Izvor financiranja 54/56</t>
  </si>
  <si>
    <t>Izvor financiranja 41/43</t>
  </si>
  <si>
    <t>Izvor financiranja 57/5011</t>
  </si>
  <si>
    <t>Izvor financiranja 61</t>
  </si>
  <si>
    <t>Izvor financiranja 9261</t>
  </si>
  <si>
    <t>Izvor financiranja 5402/56</t>
  </si>
  <si>
    <t>PRIJEDLOG FINANCIJSKOG PLANA OSNOVNE ŠKOLE KRUNE KRSTIĆA ZADAR
ZA 2026. I PROJEKCIJA ZA 2027. I 2028. GODINU</t>
  </si>
  <si>
    <t>Rashodi za zaposlene (dar u naravi, nagrade)</t>
  </si>
  <si>
    <t>9211-Grad Zadar</t>
  </si>
  <si>
    <t>Izvanškolske aktivnosti, zadruga,CHAT</t>
  </si>
  <si>
    <t>Rashodi za ostalu nematerijalnu imovinu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</si>
</sst>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10"/>
      <color theme="8" tint="-0.249977111117893"/>
      <name val="Arial"/>
      <family val="2"/>
      <charset val="238"/>
    </font>
    <font>
      <sz val="10"/>
      <color theme="8" tint="-0.249977111117893"/>
      <name val="Arial"/>
      <family val="2"/>
      <charset val="238"/>
    </font>
    <font>
      <sz val="10"/>
      <color theme="8" tint="-0.249977111117893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i/>
      <sz val="10"/>
      <color theme="8" tint="-0.249977111117893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u/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3" fillId="0" borderId="5" xfId="0" applyFont="1" applyBorder="1" applyAlignment="1">
      <alignment horizontal="righ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applyNumberFormat="1" applyFont="1" applyFill="1" applyBorder="1" applyAlignment="1" applyProtection="1">
      <alignment horizontal="left" vertical="center" wrapText="1"/>
    </xf>
    <xf numFmtId="0" fontId="7" fillId="5" borderId="3" xfId="0" quotePrefix="1" applyFont="1" applyFill="1" applyBorder="1" applyAlignment="1">
      <alignment horizontal="left" vertical="center"/>
    </xf>
    <xf numFmtId="0" fontId="7" fillId="5" borderId="3" xfId="0" quotePrefix="1" applyFont="1" applyFill="1" applyBorder="1" applyAlignment="1">
      <alignment horizontal="left"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9" fillId="7" borderId="3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right"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2" borderId="0" xfId="0" quotePrefix="1" applyFont="1" applyFill="1" applyBorder="1" applyAlignment="1">
      <alignment horizontal="left" vertical="center"/>
    </xf>
    <xf numFmtId="0" fontId="8" fillId="2" borderId="0" xfId="0" quotePrefix="1" applyFont="1" applyFill="1" applyBorder="1" applyAlignment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7" fillId="0" borderId="3" xfId="0" quotePrefix="1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2" fillId="0" borderId="0" xfId="0" applyFont="1"/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23" fillId="0" borderId="3" xfId="0" applyNumberFormat="1" applyFont="1" applyFill="1" applyBorder="1" applyAlignment="1" applyProtection="1">
      <alignment horizontal="left" vertical="center" wrapText="1"/>
    </xf>
    <xf numFmtId="0" fontId="1" fillId="0" borderId="0" xfId="0" applyFont="1" applyFill="1"/>
    <xf numFmtId="0" fontId="1" fillId="0" borderId="0" xfId="0" applyFont="1"/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0" fillId="0" borderId="0" xfId="0" applyFill="1"/>
    <xf numFmtId="0" fontId="5" fillId="0" borderId="0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4" fontId="0" fillId="0" borderId="0" xfId="0" applyNumberForma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8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 applyProtection="1">
      <alignment horizontal="right" wrapText="1"/>
    </xf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" fontId="9" fillId="3" borderId="3" xfId="0" applyNumberFormat="1" applyFont="1" applyFill="1" applyBorder="1" applyAlignment="1">
      <alignment horizontal="right"/>
    </xf>
    <xf numFmtId="4" fontId="9" fillId="0" borderId="3" xfId="0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vertical="center"/>
    </xf>
    <xf numFmtId="4" fontId="9" fillId="0" borderId="3" xfId="0" applyNumberFormat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 wrapText="1"/>
    </xf>
    <xf numFmtId="0" fontId="25" fillId="0" borderId="0" xfId="0" quotePrefix="1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4" fontId="9" fillId="4" borderId="1" xfId="0" quotePrefix="1" applyNumberFormat="1" applyFont="1" applyFill="1" applyBorder="1" applyAlignment="1">
      <alignment horizontal="right"/>
    </xf>
    <xf numFmtId="4" fontId="9" fillId="4" borderId="3" xfId="0" applyNumberFormat="1" applyFont="1" applyFill="1" applyBorder="1" applyAlignment="1" applyProtection="1">
      <alignment horizontal="right" wrapText="1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0" fontId="29" fillId="0" borderId="0" xfId="0" applyFont="1"/>
    <xf numFmtId="0" fontId="31" fillId="0" borderId="0" xfId="0" applyNumberFormat="1" applyFont="1" applyFill="1" applyBorder="1" applyAlignment="1" applyProtection="1">
      <alignment wrapText="1"/>
    </xf>
    <xf numFmtId="0" fontId="9" fillId="4" borderId="3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4" fontId="9" fillId="0" borderId="3" xfId="0" applyNumberFormat="1" applyFont="1" applyFill="1" applyBorder="1" applyAlignment="1" applyProtection="1">
      <alignment horizontal="center" vertical="center" wrapText="1"/>
    </xf>
    <xf numFmtId="4" fontId="9" fillId="2" borderId="3" xfId="0" applyNumberFormat="1" applyFont="1" applyFill="1" applyBorder="1" applyAlignment="1">
      <alignment horizontal="right"/>
    </xf>
    <xf numFmtId="4" fontId="7" fillId="5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 applyProtection="1">
      <alignment vertical="center" wrapText="1"/>
    </xf>
    <xf numFmtId="4" fontId="9" fillId="8" borderId="3" xfId="0" applyNumberFormat="1" applyFont="1" applyFill="1" applyBorder="1" applyAlignment="1">
      <alignment horizontal="right"/>
    </xf>
    <xf numFmtId="0" fontId="32" fillId="0" borderId="0" xfId="0" applyFont="1"/>
    <xf numFmtId="4" fontId="7" fillId="2" borderId="3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right" vertical="center" wrapText="1"/>
    </xf>
    <xf numFmtId="4" fontId="9" fillId="7" borderId="3" xfId="0" applyNumberFormat="1" applyFont="1" applyFill="1" applyBorder="1" applyAlignment="1">
      <alignment horizontal="right"/>
    </xf>
    <xf numFmtId="4" fontId="7" fillId="0" borderId="3" xfId="0" applyNumberFormat="1" applyFont="1" applyFill="1" applyBorder="1" applyAlignment="1">
      <alignment horizontal="right"/>
    </xf>
    <xf numFmtId="0" fontId="32" fillId="0" borderId="0" xfId="0" applyFont="1" applyFill="1"/>
    <xf numFmtId="4" fontId="7" fillId="2" borderId="0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right"/>
    </xf>
    <xf numFmtId="3" fontId="7" fillId="7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/>
    </xf>
    <xf numFmtId="4" fontId="8" fillId="2" borderId="3" xfId="0" quotePrefix="1" applyNumberFormat="1" applyFont="1" applyFill="1" applyBorder="1" applyAlignment="1">
      <alignment horizontal="right" vertical="center" wrapText="1"/>
    </xf>
    <xf numFmtId="4" fontId="7" fillId="2" borderId="3" xfId="0" applyNumberFormat="1" applyFont="1" applyFill="1" applyBorder="1" applyAlignment="1" applyProtection="1">
      <alignment horizontal="right" vertical="center" wrapText="1"/>
    </xf>
    <xf numFmtId="4" fontId="27" fillId="9" borderId="3" xfId="0" applyNumberFormat="1" applyFont="1" applyFill="1" applyBorder="1" applyAlignment="1">
      <alignment horizontal="right"/>
    </xf>
    <xf numFmtId="4" fontId="27" fillId="6" borderId="3" xfId="0" applyNumberFormat="1" applyFont="1" applyFill="1" applyBorder="1" applyAlignment="1">
      <alignment horizontal="right"/>
    </xf>
    <xf numFmtId="4" fontId="33" fillId="2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wrapText="1"/>
    </xf>
    <xf numFmtId="0" fontId="30" fillId="0" borderId="0" xfId="0" applyNumberFormat="1" applyFont="1" applyFill="1" applyBorder="1" applyAlignment="1" applyProtection="1">
      <alignment wrapText="1"/>
    </xf>
    <xf numFmtId="0" fontId="31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8" fillId="2" borderId="1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8" fillId="2" borderId="4" xfId="0" quotePrefix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 applyProtection="1">
      <alignment horizontal="center" vertical="center" wrapText="1"/>
    </xf>
    <xf numFmtId="0" fontId="9" fillId="4" borderId="2" xfId="0" applyNumberFormat="1" applyFont="1" applyFill="1" applyBorder="1" applyAlignment="1" applyProtection="1">
      <alignment horizontal="center" vertical="center" wrapText="1"/>
    </xf>
    <xf numFmtId="0" fontId="9" fillId="4" borderId="4" xfId="0" applyNumberFormat="1" applyFont="1" applyFill="1" applyBorder="1" applyAlignment="1" applyProtection="1">
      <alignment horizontal="center" vertical="center" wrapText="1"/>
    </xf>
    <xf numFmtId="0" fontId="9" fillId="8" borderId="1" xfId="0" applyNumberFormat="1" applyFont="1" applyFill="1" applyBorder="1" applyAlignment="1" applyProtection="1">
      <alignment horizontal="center" vertical="center" wrapText="1"/>
    </xf>
    <xf numFmtId="0" fontId="9" fillId="8" borderId="2" xfId="0" applyNumberFormat="1" applyFont="1" applyFill="1" applyBorder="1" applyAlignment="1" applyProtection="1">
      <alignment horizontal="center" vertical="center" wrapText="1"/>
    </xf>
    <xf numFmtId="0" fontId="9" fillId="8" borderId="4" xfId="0" applyNumberFormat="1" applyFont="1" applyFill="1" applyBorder="1" applyAlignment="1" applyProtection="1">
      <alignment horizontal="center" vertical="center" wrapText="1"/>
    </xf>
    <xf numFmtId="0" fontId="8" fillId="2" borderId="1" xfId="0" quotePrefix="1" applyFont="1" applyFill="1" applyBorder="1" applyAlignment="1">
      <alignment horizontal="left" vertical="center" wrapText="1"/>
    </xf>
    <xf numFmtId="0" fontId="8" fillId="2" borderId="2" xfId="0" quotePrefix="1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2" borderId="1" xfId="0" quotePrefix="1" applyFont="1" applyFill="1" applyBorder="1" applyAlignment="1">
      <alignment horizontal="left" vertical="center" shrinkToFit="1"/>
    </xf>
    <xf numFmtId="0" fontId="8" fillId="2" borderId="2" xfId="0" quotePrefix="1" applyFont="1" applyFill="1" applyBorder="1" applyAlignment="1">
      <alignment horizontal="left" vertical="center" shrinkToFit="1"/>
    </xf>
    <xf numFmtId="0" fontId="8" fillId="2" borderId="4" xfId="0" quotePrefix="1" applyFont="1" applyFill="1" applyBorder="1" applyAlignment="1">
      <alignment horizontal="left" vertical="center" shrinkToFit="1"/>
    </xf>
    <xf numFmtId="0" fontId="9" fillId="7" borderId="1" xfId="0" applyNumberFormat="1" applyFont="1" applyFill="1" applyBorder="1" applyAlignment="1" applyProtection="1">
      <alignment horizontal="center" vertical="center" wrapText="1"/>
    </xf>
    <xf numFmtId="0" fontId="9" fillId="7" borderId="2" xfId="0" applyNumberFormat="1" applyFont="1" applyFill="1" applyBorder="1" applyAlignment="1" applyProtection="1">
      <alignment horizontal="center" vertical="center" wrapText="1"/>
    </xf>
    <xf numFmtId="0" fontId="9" fillId="7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2" xfId="0" applyNumberFormat="1" applyFont="1" applyFill="1" applyBorder="1" applyAlignment="1" applyProtection="1">
      <alignment horizontal="left" vertical="center" wrapText="1"/>
    </xf>
    <xf numFmtId="0" fontId="6" fillId="6" borderId="4" xfId="0" applyNumberFormat="1" applyFont="1" applyFill="1" applyBorder="1" applyAlignment="1" applyProtection="1">
      <alignment horizontal="left" vertical="center" wrapText="1"/>
    </xf>
    <xf numFmtId="0" fontId="6" fillId="9" borderId="1" xfId="0" applyNumberFormat="1" applyFont="1" applyFill="1" applyBorder="1" applyAlignment="1" applyProtection="1">
      <alignment horizontal="left" vertical="center" wrapText="1"/>
    </xf>
    <xf numFmtId="0" fontId="6" fillId="9" borderId="2" xfId="0" applyNumberFormat="1" applyFont="1" applyFill="1" applyBorder="1" applyAlignment="1" applyProtection="1">
      <alignment horizontal="left" vertical="center" wrapText="1"/>
    </xf>
    <xf numFmtId="0" fontId="6" fillId="9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 applyProtection="1">
      <alignment horizontal="left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0" fontId="16" fillId="0" borderId="4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 indent="1"/>
    </xf>
    <xf numFmtId="0" fontId="3" fillId="0" borderId="2" xfId="0" applyNumberFormat="1" applyFont="1" applyFill="1" applyBorder="1" applyAlignment="1" applyProtection="1">
      <alignment horizontal="left" vertical="center" wrapText="1" indent="1"/>
    </xf>
    <xf numFmtId="0" fontId="3" fillId="0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3"/>
  <sheetViews>
    <sheetView zoomScaleNormal="100" workbookViewId="0">
      <selection activeCell="M9" sqref="M9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1" t="s">
        <v>176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7.45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x14ac:dyDescent="0.25">
      <c r="A3" s="121" t="s">
        <v>20</v>
      </c>
      <c r="B3" s="121"/>
      <c r="C3" s="121"/>
      <c r="D3" s="121"/>
      <c r="E3" s="121"/>
      <c r="F3" s="121"/>
      <c r="G3" s="121"/>
      <c r="H3" s="122"/>
      <c r="I3" s="122"/>
      <c r="J3" s="122"/>
    </row>
    <row r="4" spans="1:10" ht="17.45" x14ac:dyDescent="0.3">
      <c r="A4" s="13"/>
      <c r="B4" s="13"/>
      <c r="C4" s="13"/>
      <c r="D4" s="13"/>
      <c r="E4" s="13"/>
      <c r="F4" s="13"/>
      <c r="G4" s="13"/>
      <c r="H4" s="4"/>
      <c r="I4" s="4"/>
      <c r="J4" s="4"/>
    </row>
    <row r="5" spans="1:10" ht="15.75" x14ac:dyDescent="0.25">
      <c r="A5" s="121" t="s">
        <v>24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17.45" x14ac:dyDescent="0.3">
      <c r="A6" s="1"/>
      <c r="B6" s="2"/>
      <c r="C6" s="2"/>
      <c r="D6" s="2"/>
      <c r="E6" s="5"/>
      <c r="F6" s="6"/>
      <c r="G6" s="6"/>
      <c r="H6" s="6"/>
      <c r="I6" s="6"/>
      <c r="J6" s="15" t="s">
        <v>43</v>
      </c>
    </row>
    <row r="7" spans="1:10" ht="25.5" x14ac:dyDescent="0.25">
      <c r="A7" s="68"/>
      <c r="B7" s="69"/>
      <c r="C7" s="69"/>
      <c r="D7" s="70"/>
      <c r="E7" s="71"/>
      <c r="F7" s="72" t="s">
        <v>150</v>
      </c>
      <c r="G7" s="73" t="s">
        <v>158</v>
      </c>
      <c r="H7" s="72" t="s">
        <v>154</v>
      </c>
      <c r="I7" s="72" t="s">
        <v>156</v>
      </c>
      <c r="J7" s="72" t="s">
        <v>157</v>
      </c>
    </row>
    <row r="8" spans="1:10" x14ac:dyDescent="0.25">
      <c r="A8" s="124" t="s">
        <v>0</v>
      </c>
      <c r="B8" s="125"/>
      <c r="C8" s="125"/>
      <c r="D8" s="125"/>
      <c r="E8" s="126"/>
      <c r="F8" s="74">
        <f>F9+F10</f>
        <v>2636368.7599999998</v>
      </c>
      <c r="G8" s="74">
        <f>G9+G10</f>
        <v>2730522.73</v>
      </c>
      <c r="H8" s="74">
        <f>H9+H10</f>
        <v>3086156.82</v>
      </c>
      <c r="I8" s="74">
        <f>I9+I10</f>
        <v>2947701.09</v>
      </c>
      <c r="J8" s="74">
        <f>J9+J10</f>
        <v>2960701.09</v>
      </c>
    </row>
    <row r="9" spans="1:10" x14ac:dyDescent="0.25">
      <c r="A9" s="127" t="s">
        <v>108</v>
      </c>
      <c r="B9" s="128"/>
      <c r="C9" s="128"/>
      <c r="D9" s="128"/>
      <c r="E9" s="120"/>
      <c r="F9" s="75">
        <v>2636368.7599999998</v>
      </c>
      <c r="G9" s="75">
        <v>2730522.73</v>
      </c>
      <c r="H9" s="75">
        <v>3086156.82</v>
      </c>
      <c r="I9" s="75">
        <v>2947701.09</v>
      </c>
      <c r="J9" s="75">
        <v>2960701.09</v>
      </c>
    </row>
    <row r="10" spans="1:10" x14ac:dyDescent="0.25">
      <c r="A10" s="129" t="s">
        <v>107</v>
      </c>
      <c r="B10" s="120"/>
      <c r="C10" s="120"/>
      <c r="D10" s="120"/>
      <c r="E10" s="120"/>
      <c r="F10" s="75"/>
      <c r="G10" s="75"/>
      <c r="H10" s="75"/>
      <c r="I10" s="75"/>
      <c r="J10" s="75"/>
    </row>
    <row r="11" spans="1:10" x14ac:dyDescent="0.25">
      <c r="A11" s="76" t="s">
        <v>1</v>
      </c>
      <c r="B11" s="77"/>
      <c r="C11" s="77"/>
      <c r="D11" s="77"/>
      <c r="E11" s="77"/>
      <c r="F11" s="74">
        <f>F12+F13</f>
        <v>2712771.55</v>
      </c>
      <c r="G11" s="74">
        <f>G12+G13</f>
        <v>2746637.26</v>
      </c>
      <c r="H11" s="74">
        <f>H12+H13</f>
        <v>2913166.23</v>
      </c>
      <c r="I11" s="74">
        <f>I12+I13</f>
        <v>2947701.09</v>
      </c>
      <c r="J11" s="74">
        <f>J12+J13</f>
        <v>2960701.09</v>
      </c>
    </row>
    <row r="12" spans="1:10" x14ac:dyDescent="0.25">
      <c r="A12" s="130" t="s">
        <v>106</v>
      </c>
      <c r="B12" s="128"/>
      <c r="C12" s="128"/>
      <c r="D12" s="128"/>
      <c r="E12" s="128"/>
      <c r="F12" s="75">
        <v>2712771.55</v>
      </c>
      <c r="G12" s="75">
        <v>2547940.4</v>
      </c>
      <c r="H12" s="75">
        <v>2837566.23</v>
      </c>
      <c r="I12" s="75">
        <v>2818101.09</v>
      </c>
      <c r="J12" s="75">
        <v>2818101.09</v>
      </c>
    </row>
    <row r="13" spans="1:10" x14ac:dyDescent="0.25">
      <c r="A13" s="119" t="s">
        <v>105</v>
      </c>
      <c r="B13" s="120"/>
      <c r="C13" s="120"/>
      <c r="D13" s="120"/>
      <c r="E13" s="120"/>
      <c r="F13" s="78">
        <v>0</v>
      </c>
      <c r="G13" s="78">
        <v>198696.86</v>
      </c>
      <c r="H13" s="78">
        <v>75600</v>
      </c>
      <c r="I13" s="78">
        <v>129600</v>
      </c>
      <c r="J13" s="78">
        <v>142600</v>
      </c>
    </row>
    <row r="14" spans="1:10" x14ac:dyDescent="0.25">
      <c r="A14" s="131" t="s">
        <v>2</v>
      </c>
      <c r="B14" s="125"/>
      <c r="C14" s="125"/>
      <c r="D14" s="125"/>
      <c r="E14" s="125"/>
      <c r="F14" s="74">
        <f>F8-F11</f>
        <v>-76402.790000000037</v>
      </c>
      <c r="G14" s="74">
        <f>G8-G11</f>
        <v>-16114.529999999795</v>
      </c>
      <c r="H14" s="74">
        <f>H8-H11</f>
        <v>172990.58999999985</v>
      </c>
      <c r="I14" s="74">
        <f>I8-I11</f>
        <v>0</v>
      </c>
      <c r="J14" s="74">
        <f>J8-J11</f>
        <v>0</v>
      </c>
    </row>
    <row r="15" spans="1:10" ht="18" x14ac:dyDescent="0.25">
      <c r="A15" s="79"/>
      <c r="B15" s="80"/>
      <c r="C15" s="80"/>
      <c r="D15" s="80"/>
      <c r="E15" s="80"/>
      <c r="F15" s="80"/>
      <c r="G15" s="81"/>
      <c r="H15" s="81"/>
      <c r="I15" s="81"/>
      <c r="J15" s="81"/>
    </row>
    <row r="16" spans="1:10" ht="15.75" x14ac:dyDescent="0.25">
      <c r="A16" s="132" t="s">
        <v>25</v>
      </c>
      <c r="B16" s="133"/>
      <c r="C16" s="133"/>
      <c r="D16" s="133"/>
      <c r="E16" s="133"/>
      <c r="F16" s="133"/>
      <c r="G16" s="133"/>
      <c r="H16" s="133"/>
      <c r="I16" s="133"/>
      <c r="J16" s="133"/>
    </row>
    <row r="17" spans="1:10" ht="18" x14ac:dyDescent="0.25">
      <c r="A17" s="79"/>
      <c r="B17" s="80"/>
      <c r="C17" s="80"/>
      <c r="D17" s="80"/>
      <c r="E17" s="80"/>
      <c r="F17" s="80"/>
      <c r="G17" s="81"/>
      <c r="H17" s="81"/>
      <c r="I17" s="81"/>
      <c r="J17" s="81"/>
    </row>
    <row r="18" spans="1:10" ht="25.5" x14ac:dyDescent="0.25">
      <c r="A18" s="68"/>
      <c r="B18" s="69"/>
      <c r="C18" s="69"/>
      <c r="D18" s="70"/>
      <c r="E18" s="71"/>
      <c r="F18" s="72" t="s">
        <v>150</v>
      </c>
      <c r="G18" s="73" t="s">
        <v>158</v>
      </c>
      <c r="H18" s="72" t="s">
        <v>154</v>
      </c>
      <c r="I18" s="72" t="s">
        <v>156</v>
      </c>
      <c r="J18" s="72" t="s">
        <v>157</v>
      </c>
    </row>
    <row r="19" spans="1:10" x14ac:dyDescent="0.25">
      <c r="A19" s="119" t="s">
        <v>104</v>
      </c>
      <c r="B19" s="120"/>
      <c r="C19" s="120"/>
      <c r="D19" s="120"/>
      <c r="E19" s="120"/>
      <c r="F19" s="78"/>
      <c r="G19" s="78"/>
      <c r="H19" s="78"/>
      <c r="I19" s="78"/>
      <c r="J19" s="82"/>
    </row>
    <row r="20" spans="1:10" x14ac:dyDescent="0.25">
      <c r="A20" s="119" t="s">
        <v>103</v>
      </c>
      <c r="B20" s="120"/>
      <c r="C20" s="120"/>
      <c r="D20" s="120"/>
      <c r="E20" s="120"/>
      <c r="F20" s="78"/>
      <c r="G20" s="78"/>
      <c r="H20" s="78"/>
      <c r="I20" s="78"/>
      <c r="J20" s="82"/>
    </row>
    <row r="21" spans="1:10" x14ac:dyDescent="0.25">
      <c r="A21" s="131" t="s">
        <v>4</v>
      </c>
      <c r="B21" s="125"/>
      <c r="C21" s="125"/>
      <c r="D21" s="125"/>
      <c r="E21" s="125"/>
      <c r="F21" s="74">
        <f>F19-F20</f>
        <v>0</v>
      </c>
      <c r="G21" s="74">
        <f>G19-G20</f>
        <v>0</v>
      </c>
      <c r="H21" s="74">
        <f>H19-H20</f>
        <v>0</v>
      </c>
      <c r="I21" s="74">
        <f>I19-I20</f>
        <v>0</v>
      </c>
      <c r="J21" s="74">
        <f>J19-J20</f>
        <v>0</v>
      </c>
    </row>
    <row r="22" spans="1:10" x14ac:dyDescent="0.25">
      <c r="A22" s="131" t="s">
        <v>5</v>
      </c>
      <c r="B22" s="125"/>
      <c r="C22" s="125"/>
      <c r="D22" s="125"/>
      <c r="E22" s="125"/>
      <c r="F22" s="74">
        <f>F14+F21</f>
        <v>-76402.790000000037</v>
      </c>
      <c r="G22" s="74">
        <f>G14+G21</f>
        <v>-16114.529999999795</v>
      </c>
      <c r="H22" s="74">
        <f>H14+H21</f>
        <v>172990.58999999985</v>
      </c>
      <c r="I22" s="74">
        <f>I14+I21</f>
        <v>0</v>
      </c>
      <c r="J22" s="74">
        <f>J14+J21</f>
        <v>0</v>
      </c>
    </row>
    <row r="23" spans="1:10" ht="18" x14ac:dyDescent="0.25">
      <c r="A23" s="83"/>
      <c r="B23" s="80"/>
      <c r="C23" s="80"/>
      <c r="D23" s="80"/>
      <c r="E23" s="80"/>
      <c r="F23" s="80"/>
      <c r="G23" s="81"/>
      <c r="H23" s="81"/>
      <c r="I23" s="81"/>
      <c r="J23" s="81"/>
    </row>
    <row r="24" spans="1:10" ht="15.75" x14ac:dyDescent="0.25">
      <c r="A24" s="132" t="s">
        <v>102</v>
      </c>
      <c r="B24" s="133"/>
      <c r="C24" s="133"/>
      <c r="D24" s="133"/>
      <c r="E24" s="133"/>
      <c r="F24" s="133"/>
      <c r="G24" s="133"/>
      <c r="H24" s="133"/>
      <c r="I24" s="133"/>
      <c r="J24" s="133"/>
    </row>
    <row r="25" spans="1:10" ht="15.75" x14ac:dyDescent="0.25">
      <c r="A25" s="84"/>
      <c r="B25" s="85"/>
      <c r="C25" s="85"/>
      <c r="D25" s="85"/>
      <c r="E25" s="85"/>
      <c r="F25" s="85"/>
      <c r="G25" s="85"/>
      <c r="H25" s="85"/>
      <c r="I25" s="85"/>
      <c r="J25" s="85"/>
    </row>
    <row r="26" spans="1:10" ht="25.5" x14ac:dyDescent="0.25">
      <c r="A26" s="68"/>
      <c r="B26" s="69"/>
      <c r="C26" s="69"/>
      <c r="D26" s="70"/>
      <c r="E26" s="71"/>
      <c r="F26" s="72" t="s">
        <v>150</v>
      </c>
      <c r="G26" s="73" t="s">
        <v>158</v>
      </c>
      <c r="H26" s="72" t="s">
        <v>154</v>
      </c>
      <c r="I26" s="72" t="s">
        <v>156</v>
      </c>
      <c r="J26" s="72" t="s">
        <v>157</v>
      </c>
    </row>
    <row r="27" spans="1:10" ht="15" customHeight="1" x14ac:dyDescent="0.25">
      <c r="A27" s="136" t="s">
        <v>99</v>
      </c>
      <c r="B27" s="137"/>
      <c r="C27" s="137"/>
      <c r="D27" s="137"/>
      <c r="E27" s="138"/>
      <c r="F27" s="86">
        <v>14668.38</v>
      </c>
      <c r="G27" s="86">
        <v>-16114.53</v>
      </c>
      <c r="H27" s="86">
        <v>-172990.59</v>
      </c>
      <c r="I27" s="86"/>
      <c r="J27" s="87"/>
    </row>
    <row r="28" spans="1:10" ht="15" customHeight="1" x14ac:dyDescent="0.25">
      <c r="A28" s="131" t="s">
        <v>97</v>
      </c>
      <c r="B28" s="125"/>
      <c r="C28" s="125"/>
      <c r="D28" s="125"/>
      <c r="E28" s="125"/>
      <c r="F28" s="88"/>
      <c r="G28" s="88">
        <v>0</v>
      </c>
      <c r="H28" s="88"/>
      <c r="I28" s="88"/>
      <c r="J28" s="89"/>
    </row>
    <row r="29" spans="1:10" ht="45" customHeight="1" x14ac:dyDescent="0.25">
      <c r="A29" s="124" t="s">
        <v>101</v>
      </c>
      <c r="B29" s="139"/>
      <c r="C29" s="139"/>
      <c r="D29" s="139"/>
      <c r="E29" s="140"/>
      <c r="F29" s="88">
        <f>F14+F21+F27-F28</f>
        <v>-61734.41000000004</v>
      </c>
      <c r="G29" s="88">
        <f>G27</f>
        <v>-16114.53</v>
      </c>
      <c r="H29" s="88">
        <f>H14+H21+H27-H28</f>
        <v>-1.4551915228366852E-10</v>
      </c>
      <c r="I29" s="88">
        <f>I14+I21+I27-I28</f>
        <v>0</v>
      </c>
      <c r="J29" s="89">
        <f>J14+J21+J27-J28</f>
        <v>0</v>
      </c>
    </row>
    <row r="30" spans="1:10" ht="15.75" x14ac:dyDescent="0.25">
      <c r="A30" s="84"/>
      <c r="B30" s="85"/>
      <c r="C30" s="85"/>
      <c r="D30" s="85"/>
      <c r="E30" s="85"/>
      <c r="F30" s="85"/>
      <c r="G30" s="85"/>
      <c r="H30" s="85"/>
      <c r="I30" s="85"/>
      <c r="J30" s="85"/>
    </row>
    <row r="31" spans="1:10" ht="15.75" x14ac:dyDescent="0.25">
      <c r="A31" s="132" t="s">
        <v>100</v>
      </c>
      <c r="B31" s="132"/>
      <c r="C31" s="132"/>
      <c r="D31" s="132"/>
      <c r="E31" s="132"/>
      <c r="F31" s="132"/>
      <c r="G31" s="132"/>
      <c r="H31" s="132"/>
      <c r="I31" s="132"/>
      <c r="J31" s="132"/>
    </row>
    <row r="32" spans="1:10" ht="18" x14ac:dyDescent="0.25">
      <c r="A32" s="83"/>
      <c r="B32" s="80"/>
      <c r="C32" s="80"/>
      <c r="D32" s="80"/>
      <c r="E32" s="80"/>
      <c r="F32" s="80"/>
      <c r="G32" s="81"/>
      <c r="H32" s="81"/>
      <c r="I32" s="81"/>
      <c r="J32" s="81"/>
    </row>
    <row r="33" spans="1:10" ht="25.5" x14ac:dyDescent="0.25">
      <c r="A33" s="68"/>
      <c r="B33" s="69"/>
      <c r="C33" s="69"/>
      <c r="D33" s="70"/>
      <c r="E33" s="71"/>
      <c r="F33" s="72" t="s">
        <v>150</v>
      </c>
      <c r="G33" s="73" t="s">
        <v>158</v>
      </c>
      <c r="H33" s="72" t="s">
        <v>154</v>
      </c>
      <c r="I33" s="72" t="s">
        <v>156</v>
      </c>
      <c r="J33" s="72" t="s">
        <v>157</v>
      </c>
    </row>
    <row r="34" spans="1:10" x14ac:dyDescent="0.25">
      <c r="A34" s="136" t="s">
        <v>99</v>
      </c>
      <c r="B34" s="137"/>
      <c r="C34" s="137"/>
      <c r="D34" s="137"/>
      <c r="E34" s="138"/>
      <c r="F34" s="86">
        <v>0</v>
      </c>
      <c r="G34" s="86">
        <f>G27</f>
        <v>-16114.53</v>
      </c>
      <c r="H34" s="86">
        <f>H27</f>
        <v>-172990.59</v>
      </c>
      <c r="I34" s="86"/>
      <c r="J34" s="87"/>
    </row>
    <row r="35" spans="1:10" ht="28.5" customHeight="1" x14ac:dyDescent="0.25">
      <c r="A35" s="136" t="s">
        <v>3</v>
      </c>
      <c r="B35" s="137"/>
      <c r="C35" s="137"/>
      <c r="D35" s="137"/>
      <c r="E35" s="138"/>
      <c r="F35" s="86">
        <v>0</v>
      </c>
      <c r="G35" s="86">
        <v>0</v>
      </c>
      <c r="H35" s="86">
        <v>-172990.59</v>
      </c>
      <c r="I35" s="86">
        <v>0</v>
      </c>
      <c r="J35" s="87">
        <v>0</v>
      </c>
    </row>
    <row r="36" spans="1:10" x14ac:dyDescent="0.25">
      <c r="A36" s="136" t="s">
        <v>98</v>
      </c>
      <c r="B36" s="141"/>
      <c r="C36" s="141"/>
      <c r="D36" s="141"/>
      <c r="E36" s="142"/>
      <c r="F36" s="86">
        <v>0</v>
      </c>
      <c r="G36" s="86"/>
      <c r="H36" s="86">
        <v>0</v>
      </c>
      <c r="I36" s="86">
        <v>0</v>
      </c>
      <c r="J36" s="87">
        <v>0</v>
      </c>
    </row>
    <row r="37" spans="1:10" ht="15" customHeight="1" x14ac:dyDescent="0.25">
      <c r="A37" s="131" t="s">
        <v>97</v>
      </c>
      <c r="B37" s="125"/>
      <c r="C37" s="125"/>
      <c r="D37" s="125"/>
      <c r="E37" s="125"/>
      <c r="F37" s="88">
        <f>F34-F35+F36</f>
        <v>0</v>
      </c>
      <c r="G37" s="88">
        <f>G34-G35+G36</f>
        <v>-16114.53</v>
      </c>
      <c r="H37" s="88">
        <f>H34-H35+H36</f>
        <v>0</v>
      </c>
      <c r="I37" s="88">
        <f>I34-I35+I36</f>
        <v>0</v>
      </c>
      <c r="J37" s="89">
        <f>J34-J35+J36</f>
        <v>0</v>
      </c>
    </row>
    <row r="38" spans="1:10" ht="17.25" customHeight="1" x14ac:dyDescent="0.25">
      <c r="A38" s="90"/>
      <c r="B38" s="90"/>
      <c r="C38" s="90"/>
      <c r="D38" s="90"/>
      <c r="E38" s="90"/>
      <c r="F38" s="90"/>
      <c r="G38" s="90"/>
      <c r="H38" s="90"/>
      <c r="I38" s="90"/>
      <c r="J38" s="90"/>
    </row>
    <row r="39" spans="1:10" x14ac:dyDescent="0.25">
      <c r="A39" s="134"/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9" customHeight="1" x14ac:dyDescent="0.25">
      <c r="A40" s="90"/>
      <c r="B40" s="90"/>
      <c r="C40" s="90"/>
      <c r="D40" s="90"/>
      <c r="E40" s="90"/>
      <c r="F40" s="90"/>
      <c r="G40" s="90"/>
      <c r="H40" s="90"/>
      <c r="I40" s="90"/>
      <c r="J40" s="90"/>
    </row>
    <row r="41" spans="1:10" ht="7.9" customHeight="1" x14ac:dyDescent="0.25">
      <c r="A41" s="90"/>
      <c r="B41" s="90"/>
      <c r="C41" s="90"/>
      <c r="D41" s="90"/>
      <c r="E41" s="90"/>
      <c r="F41" s="90"/>
      <c r="G41" s="90"/>
      <c r="H41" s="90"/>
      <c r="I41" s="90"/>
      <c r="J41" s="90"/>
    </row>
    <row r="42" spans="1:10" hidden="1" x14ac:dyDescent="0.25">
      <c r="A42" s="90"/>
      <c r="B42" s="90"/>
      <c r="C42" s="90"/>
      <c r="D42" s="90"/>
      <c r="E42" s="90"/>
      <c r="F42" s="90"/>
      <c r="G42" s="90"/>
      <c r="H42" s="90"/>
      <c r="I42" s="90"/>
      <c r="J42" s="90"/>
    </row>
    <row r="43" spans="1:10" hidden="1" x14ac:dyDescent="0.25">
      <c r="A43" s="90"/>
      <c r="B43" s="90"/>
      <c r="C43" s="90"/>
      <c r="D43" s="90"/>
      <c r="E43" s="90"/>
      <c r="F43" s="90"/>
      <c r="G43" s="90"/>
      <c r="H43" s="90"/>
      <c r="I43" s="90"/>
      <c r="J43" s="90"/>
    </row>
    <row r="44" spans="1:10" ht="57.6" customHeight="1" x14ac:dyDescent="0.25">
      <c r="A44" s="134" t="s">
        <v>26</v>
      </c>
      <c r="B44" s="135"/>
      <c r="C44" s="135"/>
      <c r="D44" s="135"/>
      <c r="E44" s="135"/>
      <c r="F44" s="135"/>
      <c r="G44" s="91"/>
      <c r="H44" s="90"/>
      <c r="I44" s="90"/>
      <c r="J44" s="90"/>
    </row>
    <row r="45" spans="1:10" x14ac:dyDescent="0.25">
      <c r="A45" s="90"/>
      <c r="B45" s="90"/>
      <c r="C45" s="90"/>
      <c r="D45" s="90"/>
      <c r="E45" s="90"/>
      <c r="F45" s="90"/>
      <c r="G45" s="90"/>
      <c r="H45" s="90"/>
      <c r="I45" s="90"/>
      <c r="J45" s="90"/>
    </row>
    <row r="46" spans="1:10" x14ac:dyDescent="0.25">
      <c r="A46" s="90"/>
      <c r="B46" s="90"/>
      <c r="C46" s="90"/>
      <c r="D46" s="90"/>
      <c r="E46" s="90"/>
      <c r="F46" s="90"/>
      <c r="G46" s="90"/>
      <c r="H46" s="90"/>
      <c r="I46" s="90"/>
      <c r="J46" s="90"/>
    </row>
    <row r="47" spans="1:10" x14ac:dyDescent="0.25">
      <c r="A47" s="90"/>
      <c r="B47" s="90"/>
      <c r="C47" s="90"/>
      <c r="D47" s="90"/>
      <c r="E47" s="90"/>
      <c r="F47" s="90"/>
      <c r="G47" s="90"/>
      <c r="H47" s="90"/>
      <c r="I47" s="90"/>
      <c r="J47" s="90"/>
    </row>
    <row r="48" spans="1:10" x14ac:dyDescent="0.25">
      <c r="A48" s="90"/>
      <c r="B48" s="90"/>
      <c r="C48" s="90"/>
      <c r="D48" s="90"/>
      <c r="E48" s="90"/>
      <c r="F48" s="90"/>
      <c r="G48" s="90"/>
      <c r="H48" s="90"/>
      <c r="I48" s="90"/>
      <c r="J48" s="90"/>
    </row>
    <row r="49" spans="1:10" x14ac:dyDescent="0.25">
      <c r="A49" s="90"/>
      <c r="B49" s="90"/>
      <c r="C49" s="90"/>
      <c r="D49" s="90"/>
      <c r="E49" s="90"/>
      <c r="F49" s="90"/>
      <c r="G49" s="90"/>
      <c r="H49" s="90"/>
      <c r="I49" s="90"/>
      <c r="J49" s="90"/>
    </row>
    <row r="50" spans="1:10" x14ac:dyDescent="0.25">
      <c r="A50" s="90"/>
      <c r="B50" s="90"/>
      <c r="C50" s="90"/>
      <c r="D50" s="90"/>
      <c r="E50" s="90"/>
      <c r="F50" s="90"/>
      <c r="G50" s="90"/>
      <c r="H50" s="90"/>
      <c r="I50" s="90"/>
      <c r="J50" s="90"/>
    </row>
    <row r="51" spans="1:10" x14ac:dyDescent="0.25">
      <c r="A51" s="90"/>
      <c r="B51" s="90"/>
      <c r="C51" s="90"/>
      <c r="D51" s="90"/>
      <c r="E51" s="90"/>
      <c r="F51" s="90"/>
      <c r="G51" s="90"/>
      <c r="H51" s="90"/>
      <c r="I51" s="90"/>
      <c r="J51" s="90"/>
    </row>
    <row r="52" spans="1:10" x14ac:dyDescent="0.25">
      <c r="A52" s="90"/>
      <c r="B52" s="90"/>
      <c r="C52" s="90"/>
      <c r="D52" s="90"/>
      <c r="E52" s="90"/>
      <c r="F52" s="90"/>
      <c r="G52" s="90"/>
      <c r="H52" s="90"/>
      <c r="I52" s="90"/>
      <c r="J52" s="90"/>
    </row>
    <row r="53" spans="1:10" x14ac:dyDescent="0.25">
      <c r="A53" s="90"/>
      <c r="B53" s="90"/>
      <c r="C53" s="90"/>
      <c r="D53" s="90"/>
      <c r="E53" s="90"/>
      <c r="F53" s="90"/>
      <c r="G53" s="90"/>
      <c r="H53" s="90"/>
      <c r="I53" s="90"/>
      <c r="J53" s="90"/>
    </row>
  </sheetData>
  <mergeCells count="25">
    <mergeCell ref="A44:F44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7:E37"/>
    <mergeCell ref="A36:E36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51181102362204722" right="0.5118110236220472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2"/>
  <sheetViews>
    <sheetView zoomScale="110" zoomScaleNormal="110" workbookViewId="0">
      <selection activeCell="D32" sqref="D3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21" t="s">
        <v>176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13"/>
      <c r="B2" s="13"/>
      <c r="C2" s="13"/>
      <c r="D2" s="13"/>
      <c r="E2" s="13"/>
      <c r="F2" s="13"/>
      <c r="G2" s="13"/>
      <c r="H2" s="13"/>
    </row>
    <row r="3" spans="1:10" ht="15.75" customHeight="1" x14ac:dyDescent="0.25">
      <c r="A3" s="121" t="s">
        <v>20</v>
      </c>
      <c r="B3" s="121"/>
      <c r="C3" s="121"/>
      <c r="D3" s="121"/>
      <c r="E3" s="121"/>
      <c r="F3" s="121"/>
      <c r="G3" s="121"/>
      <c r="H3" s="121"/>
    </row>
    <row r="4" spans="1:10" ht="17.45" x14ac:dyDescent="0.3">
      <c r="A4" s="13"/>
      <c r="B4" s="13"/>
      <c r="C4" s="13"/>
      <c r="D4" s="13"/>
      <c r="E4" s="13"/>
      <c r="F4" s="4"/>
      <c r="G4" s="4"/>
      <c r="H4" s="4"/>
    </row>
    <row r="5" spans="1:10" ht="18" customHeight="1" x14ac:dyDescent="0.25">
      <c r="A5" s="121" t="s">
        <v>7</v>
      </c>
      <c r="B5" s="121"/>
      <c r="C5" s="121"/>
      <c r="D5" s="121"/>
      <c r="E5" s="121"/>
      <c r="F5" s="121"/>
      <c r="G5" s="121"/>
      <c r="H5" s="121"/>
    </row>
    <row r="6" spans="1:10" ht="17.45" x14ac:dyDescent="0.3">
      <c r="A6" s="13"/>
      <c r="B6" s="13"/>
      <c r="C6" s="13"/>
      <c r="D6" s="13"/>
      <c r="E6" s="13"/>
      <c r="F6" s="4"/>
      <c r="G6" s="4"/>
      <c r="H6" s="4"/>
    </row>
    <row r="7" spans="1:10" ht="15.75" customHeight="1" x14ac:dyDescent="0.3">
      <c r="A7" s="121" t="s">
        <v>109</v>
      </c>
      <c r="B7" s="121"/>
      <c r="C7" s="121"/>
      <c r="D7" s="121"/>
      <c r="E7" s="121"/>
      <c r="F7" s="121"/>
      <c r="G7" s="121"/>
      <c r="H7" s="121"/>
    </row>
    <row r="8" spans="1:10" ht="17.45" x14ac:dyDescent="0.3">
      <c r="A8" s="13"/>
      <c r="B8" s="13"/>
      <c r="C8" s="13"/>
      <c r="D8" s="13"/>
      <c r="E8" s="13"/>
      <c r="F8" s="4"/>
      <c r="G8" s="4"/>
      <c r="H8" s="4"/>
    </row>
    <row r="9" spans="1:10" ht="25.5" x14ac:dyDescent="0.25">
      <c r="A9" s="92" t="s">
        <v>8</v>
      </c>
      <c r="B9" s="93" t="s">
        <v>9</v>
      </c>
      <c r="C9" s="93" t="s">
        <v>6</v>
      </c>
      <c r="D9" s="92" t="s">
        <v>151</v>
      </c>
      <c r="E9" s="92" t="s">
        <v>158</v>
      </c>
      <c r="F9" s="92" t="s">
        <v>155</v>
      </c>
      <c r="G9" s="92" t="s">
        <v>128</v>
      </c>
      <c r="H9" s="92" t="s">
        <v>153</v>
      </c>
    </row>
    <row r="10" spans="1:10" x14ac:dyDescent="0.25">
      <c r="A10" s="73"/>
      <c r="B10" s="94"/>
      <c r="C10" s="95" t="s">
        <v>0</v>
      </c>
      <c r="D10" s="96">
        <f>D11+D18</f>
        <v>2574634.3499999996</v>
      </c>
      <c r="E10" s="96">
        <f>E11+E18</f>
        <v>2746637.26</v>
      </c>
      <c r="F10" s="96">
        <f t="shared" ref="F10:H10" si="0">F11+F18</f>
        <v>2933374.37</v>
      </c>
      <c r="G10" s="96">
        <f t="shared" ref="G10" si="1">G11+G18</f>
        <v>2947701.0900000003</v>
      </c>
      <c r="H10" s="96">
        <f t="shared" si="0"/>
        <v>2960701.0900000003</v>
      </c>
    </row>
    <row r="11" spans="1:10" ht="15.75" customHeight="1" x14ac:dyDescent="0.25">
      <c r="A11" s="7">
        <v>6</v>
      </c>
      <c r="B11" s="7"/>
      <c r="C11" s="7" t="s">
        <v>10</v>
      </c>
      <c r="D11" s="97">
        <f>SUM(D12:D17)</f>
        <v>2636368.7599999998</v>
      </c>
      <c r="E11" s="97">
        <f t="shared" ref="E11" si="2">SUM(E12:E17)</f>
        <v>2730522.73</v>
      </c>
      <c r="F11" s="97">
        <f t="shared" ref="F11:H11" si="3">SUM(F12:F17)</f>
        <v>2913166.23</v>
      </c>
      <c r="G11" s="97">
        <f t="shared" ref="G11" si="4">SUM(G12:G17)</f>
        <v>2947701.0900000003</v>
      </c>
      <c r="H11" s="97">
        <f t="shared" si="3"/>
        <v>2960701.0900000003</v>
      </c>
    </row>
    <row r="12" spans="1:10" ht="38.25" x14ac:dyDescent="0.25">
      <c r="A12" s="17"/>
      <c r="B12" s="18">
        <v>63</v>
      </c>
      <c r="C12" s="18" t="s">
        <v>27</v>
      </c>
      <c r="D12" s="98">
        <v>2119116.3199999998</v>
      </c>
      <c r="E12" s="98">
        <v>2116822.04</v>
      </c>
      <c r="F12" s="98">
        <v>2318211.2599999998</v>
      </c>
      <c r="G12" s="98">
        <v>2316563.12</v>
      </c>
      <c r="H12" s="98">
        <v>2316563.12</v>
      </c>
    </row>
    <row r="13" spans="1:10" x14ac:dyDescent="0.25">
      <c r="A13" s="19"/>
      <c r="B13" s="19">
        <v>64</v>
      </c>
      <c r="C13" s="19" t="s">
        <v>30</v>
      </c>
      <c r="D13" s="98">
        <v>96.22</v>
      </c>
      <c r="E13" s="98">
        <v>0</v>
      </c>
      <c r="F13" s="98">
        <v>0</v>
      </c>
      <c r="G13" s="98">
        <v>0</v>
      </c>
      <c r="H13" s="98">
        <v>0</v>
      </c>
    </row>
    <row r="14" spans="1:10" ht="58.5" customHeight="1" x14ac:dyDescent="0.25">
      <c r="A14" s="19"/>
      <c r="B14" s="19">
        <v>65</v>
      </c>
      <c r="C14" s="20" t="s">
        <v>31</v>
      </c>
      <c r="D14" s="98">
        <v>56296.26</v>
      </c>
      <c r="E14" s="98">
        <v>75000</v>
      </c>
      <c r="F14" s="98">
        <v>102477.97</v>
      </c>
      <c r="G14" s="98">
        <v>86157.97</v>
      </c>
      <c r="H14" s="98">
        <v>86157.97</v>
      </c>
    </row>
    <row r="15" spans="1:10" ht="38.25" x14ac:dyDescent="0.25">
      <c r="A15" s="19"/>
      <c r="B15" s="19">
        <v>66</v>
      </c>
      <c r="C15" s="20" t="s">
        <v>36</v>
      </c>
      <c r="D15" s="98">
        <v>13972.35</v>
      </c>
      <c r="E15" s="98">
        <v>19140</v>
      </c>
      <c r="F15" s="98">
        <v>22440</v>
      </c>
      <c r="G15" s="98">
        <v>20200</v>
      </c>
      <c r="H15" s="98">
        <v>20200</v>
      </c>
    </row>
    <row r="16" spans="1:10" ht="38.25" x14ac:dyDescent="0.25">
      <c r="A16" s="19"/>
      <c r="B16" s="19">
        <v>67</v>
      </c>
      <c r="C16" s="18" t="s">
        <v>28</v>
      </c>
      <c r="D16" s="98">
        <v>446887.61</v>
      </c>
      <c r="E16" s="98">
        <v>519560.69</v>
      </c>
      <c r="F16" s="98">
        <v>470037</v>
      </c>
      <c r="G16" s="98">
        <v>524780</v>
      </c>
      <c r="H16" s="98">
        <v>537780</v>
      </c>
    </row>
    <row r="17" spans="1:13" ht="25.5" x14ac:dyDescent="0.25">
      <c r="A17" s="19"/>
      <c r="B17" s="19">
        <v>68</v>
      </c>
      <c r="C17" s="20" t="s">
        <v>32</v>
      </c>
      <c r="D17" s="98">
        <v>0</v>
      </c>
      <c r="E17" s="98">
        <v>0</v>
      </c>
      <c r="F17" s="98">
        <v>0</v>
      </c>
      <c r="G17" s="98">
        <v>0</v>
      </c>
      <c r="H17" s="98">
        <v>0</v>
      </c>
    </row>
    <row r="18" spans="1:13" s="47" customFormat="1" x14ac:dyDescent="0.25">
      <c r="A18" s="48"/>
      <c r="B18" s="49">
        <v>92</v>
      </c>
      <c r="C18" s="50" t="s">
        <v>71</v>
      </c>
      <c r="D18" s="99">
        <v>-61734.41</v>
      </c>
      <c r="E18" s="99">
        <v>16114.53</v>
      </c>
      <c r="F18" s="99">
        <v>20208.14</v>
      </c>
      <c r="G18" s="99">
        <v>0</v>
      </c>
      <c r="H18" s="99">
        <v>0</v>
      </c>
    </row>
    <row r="19" spans="1:13" x14ac:dyDescent="0.25">
      <c r="A19" s="90"/>
      <c r="B19" s="90"/>
      <c r="C19" s="90"/>
      <c r="D19" s="90"/>
      <c r="E19" s="90"/>
      <c r="F19" s="90"/>
      <c r="G19" s="90"/>
      <c r="H19" s="90"/>
    </row>
    <row r="20" spans="1:13" ht="15.75" x14ac:dyDescent="0.25">
      <c r="A20" s="132" t="s">
        <v>110</v>
      </c>
      <c r="B20" s="143"/>
      <c r="C20" s="143"/>
      <c r="D20" s="143"/>
      <c r="E20" s="143"/>
      <c r="F20" s="143"/>
      <c r="G20" s="143"/>
      <c r="H20" s="143"/>
      <c r="M20" s="62"/>
    </row>
    <row r="21" spans="1:13" ht="18" x14ac:dyDescent="0.25">
      <c r="A21" s="79"/>
      <c r="B21" s="79"/>
      <c r="C21" s="79"/>
      <c r="D21" s="79"/>
      <c r="E21" s="79"/>
      <c r="F21" s="100"/>
      <c r="G21" s="100"/>
      <c r="H21" s="100"/>
    </row>
    <row r="22" spans="1:13" ht="25.5" x14ac:dyDescent="0.25">
      <c r="A22" s="92" t="s">
        <v>8</v>
      </c>
      <c r="B22" s="93" t="s">
        <v>9</v>
      </c>
      <c r="C22" s="93" t="s">
        <v>12</v>
      </c>
      <c r="D22" s="92" t="s">
        <v>151</v>
      </c>
      <c r="E22" s="92" t="s">
        <v>158</v>
      </c>
      <c r="F22" s="92" t="s">
        <v>155</v>
      </c>
      <c r="G22" s="92" t="s">
        <v>128</v>
      </c>
      <c r="H22" s="92" t="s">
        <v>153</v>
      </c>
    </row>
    <row r="23" spans="1:13" x14ac:dyDescent="0.25">
      <c r="A23" s="73"/>
      <c r="B23" s="94"/>
      <c r="C23" s="95" t="s">
        <v>1</v>
      </c>
      <c r="D23" s="96">
        <f>D24+D30</f>
        <v>2712771.55</v>
      </c>
      <c r="E23" s="96">
        <f>E24+E30</f>
        <v>2746637.2600000002</v>
      </c>
      <c r="F23" s="96">
        <f t="shared" ref="F23:H23" si="5">F24+F30</f>
        <v>2913166.23</v>
      </c>
      <c r="G23" s="96">
        <f t="shared" ref="G23" si="6">G24+G30</f>
        <v>2947701.09</v>
      </c>
      <c r="H23" s="96">
        <f t="shared" si="5"/>
        <v>2960701.09</v>
      </c>
    </row>
    <row r="24" spans="1:13" ht="15.75" customHeight="1" x14ac:dyDescent="0.25">
      <c r="A24" s="7">
        <v>3</v>
      </c>
      <c r="B24" s="7"/>
      <c r="C24" s="7" t="s">
        <v>13</v>
      </c>
      <c r="D24" s="97">
        <f>SUM(D25:D29)</f>
        <v>2575687.63</v>
      </c>
      <c r="E24" s="97">
        <f t="shared" ref="E24" si="7">SUM(E25:E29)</f>
        <v>2547940.4000000004</v>
      </c>
      <c r="F24" s="97">
        <f t="shared" ref="F24:H24" si="8">SUM(F25:F29)</f>
        <v>2837566.23</v>
      </c>
      <c r="G24" s="97">
        <f t="shared" ref="G24" si="9">SUM(G25:G29)</f>
        <v>2818101.09</v>
      </c>
      <c r="H24" s="97">
        <f t="shared" si="8"/>
        <v>2818101.09</v>
      </c>
    </row>
    <row r="25" spans="1:13" ht="21" customHeight="1" x14ac:dyDescent="0.25">
      <c r="A25" s="17"/>
      <c r="B25" s="18">
        <v>31</v>
      </c>
      <c r="C25" s="18" t="s">
        <v>14</v>
      </c>
      <c r="D25" s="98">
        <v>2052448.5</v>
      </c>
      <c r="E25" s="98">
        <v>2015827.12</v>
      </c>
      <c r="F25" s="98">
        <v>2270813.44</v>
      </c>
      <c r="G25" s="98">
        <v>2270813.44</v>
      </c>
      <c r="H25" s="98">
        <v>2270813.44</v>
      </c>
    </row>
    <row r="26" spans="1:13" x14ac:dyDescent="0.25">
      <c r="A26" s="19"/>
      <c r="B26" s="19">
        <v>32</v>
      </c>
      <c r="C26" s="19" t="s">
        <v>23</v>
      </c>
      <c r="D26" s="98">
        <v>439915.02</v>
      </c>
      <c r="E26" s="98">
        <v>437935.91</v>
      </c>
      <c r="F26" s="98">
        <v>470802.79</v>
      </c>
      <c r="G26" s="98">
        <v>451337.65</v>
      </c>
      <c r="H26" s="98">
        <v>451337.65</v>
      </c>
    </row>
    <row r="27" spans="1:13" x14ac:dyDescent="0.25">
      <c r="A27" s="19"/>
      <c r="B27" s="19">
        <v>34</v>
      </c>
      <c r="C27" s="19" t="s">
        <v>33</v>
      </c>
      <c r="D27" s="98">
        <v>204.08</v>
      </c>
      <c r="E27" s="98">
        <v>0</v>
      </c>
      <c r="F27" s="98">
        <f>'POSEBNI DIO'!G14+'POSEBNI DIO'!G100+'POSEBNI DIO'!G102+'POSEBNI DIO'!G104+'POSEBNI DIO'!G106</f>
        <v>50</v>
      </c>
      <c r="G27" s="98">
        <f>'POSEBNI DIO'!H14+'POSEBNI DIO'!H100+'POSEBNI DIO'!H102+'POSEBNI DIO'!H104+'POSEBNI DIO'!H106</f>
        <v>50</v>
      </c>
      <c r="H27" s="98">
        <f>'POSEBNI DIO'!I14+'POSEBNI DIO'!I100+'POSEBNI DIO'!I102+'POSEBNI DIO'!I104+'POSEBNI DIO'!I106</f>
        <v>50</v>
      </c>
    </row>
    <row r="28" spans="1:13" ht="38.25" x14ac:dyDescent="0.25">
      <c r="A28" s="19"/>
      <c r="B28" s="19">
        <v>37</v>
      </c>
      <c r="C28" s="20" t="s">
        <v>34</v>
      </c>
      <c r="D28" s="98">
        <v>81844.94</v>
      </c>
      <c r="E28" s="98">
        <v>92866.37</v>
      </c>
      <c r="F28" s="98">
        <f>'POSEBNI DIO'!G71+'POSEBNI DIO'!G74+'POSEBNI DIO'!G78+'POSEBNI DIO'!G88+'POSEBNI DIO'!G93+'POSEBNI DIO'!G132+'POSEBNI DIO'!G141</f>
        <v>94700</v>
      </c>
      <c r="G28" s="98">
        <f>'POSEBNI DIO'!H71+'POSEBNI DIO'!H74+'POSEBNI DIO'!H78+'POSEBNI DIO'!H88+'POSEBNI DIO'!H93+'POSEBNI DIO'!H132+'POSEBNI DIO'!H141</f>
        <v>94700</v>
      </c>
      <c r="H28" s="98">
        <f>'POSEBNI DIO'!I71+'POSEBNI DIO'!I74+'POSEBNI DIO'!I78+'POSEBNI DIO'!I88+'POSEBNI DIO'!I93+'POSEBNI DIO'!I132+'POSEBNI DIO'!I141</f>
        <v>94700</v>
      </c>
    </row>
    <row r="29" spans="1:13" ht="25.5" x14ac:dyDescent="0.25">
      <c r="A29" s="19"/>
      <c r="B29" s="19">
        <v>38</v>
      </c>
      <c r="C29" s="20" t="s">
        <v>113</v>
      </c>
      <c r="D29" s="98">
        <v>1275.0899999999999</v>
      </c>
      <c r="E29" s="98">
        <v>1311</v>
      </c>
      <c r="F29" s="98">
        <f>'POSEBNI DIO'!G89</f>
        <v>1200</v>
      </c>
      <c r="G29" s="98">
        <f>'POSEBNI DIO'!H89</f>
        <v>1200</v>
      </c>
      <c r="H29" s="98">
        <f>'POSEBNI DIO'!I89</f>
        <v>1200</v>
      </c>
    </row>
    <row r="30" spans="1:13" ht="25.5" x14ac:dyDescent="0.25">
      <c r="A30" s="42">
        <v>4</v>
      </c>
      <c r="B30" s="43"/>
      <c r="C30" s="44" t="s">
        <v>15</v>
      </c>
      <c r="D30" s="97">
        <f>D31+D32</f>
        <v>137083.91999999998</v>
      </c>
      <c r="E30" s="97">
        <f t="shared" ref="E30:H30" si="10">E31+E32</f>
        <v>198696.86</v>
      </c>
      <c r="F30" s="97">
        <f t="shared" si="10"/>
        <v>75600</v>
      </c>
      <c r="G30" s="97">
        <f t="shared" ref="G30" si="11">G31+G32</f>
        <v>129600</v>
      </c>
      <c r="H30" s="97">
        <f t="shared" si="10"/>
        <v>142600</v>
      </c>
    </row>
    <row r="31" spans="1:13" ht="38.25" x14ac:dyDescent="0.25">
      <c r="A31" s="18"/>
      <c r="B31" s="18">
        <v>42</v>
      </c>
      <c r="C31" s="21" t="s">
        <v>29</v>
      </c>
      <c r="D31" s="98">
        <v>74527.360000000001</v>
      </c>
      <c r="E31" s="98">
        <v>198696.86</v>
      </c>
      <c r="F31" s="98">
        <v>75600</v>
      </c>
      <c r="G31" s="98">
        <v>79600</v>
      </c>
      <c r="H31" s="98">
        <v>82600</v>
      </c>
    </row>
    <row r="32" spans="1:13" ht="25.5" x14ac:dyDescent="0.25">
      <c r="A32" s="18"/>
      <c r="B32" s="18">
        <v>45</v>
      </c>
      <c r="C32" s="21" t="s">
        <v>35</v>
      </c>
      <c r="D32" s="98">
        <v>62556.56</v>
      </c>
      <c r="E32" s="98">
        <v>0</v>
      </c>
      <c r="F32" s="98">
        <f>'POSEBNI DIO'!G24+'POSEBNI DIO'!G36</f>
        <v>0</v>
      </c>
      <c r="G32" s="98">
        <f>'POSEBNI DIO'!H24+'POSEBNI DIO'!H36</f>
        <v>50000</v>
      </c>
      <c r="H32" s="98">
        <f>'POSEBNI DIO'!I24+'POSEBNI DIO'!I36</f>
        <v>60000</v>
      </c>
    </row>
  </sheetData>
  <mergeCells count="5">
    <mergeCell ref="A3:H3"/>
    <mergeCell ref="A5:H5"/>
    <mergeCell ref="A7:H7"/>
    <mergeCell ref="A20:H20"/>
    <mergeCell ref="A1:J1"/>
  </mergeCells>
  <pageMargins left="0.7" right="0.7" top="0.75" bottom="0.75" header="0.3" footer="0.3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"/>
  <sheetViews>
    <sheetView topLeftCell="A10" zoomScale="120" zoomScaleNormal="120" workbookViewId="0">
      <selection activeCell="H4" sqref="H4"/>
    </sheetView>
  </sheetViews>
  <sheetFormatPr defaultRowHeight="15" x14ac:dyDescent="0.25"/>
  <cols>
    <col min="1" max="1" width="5" customWidth="1"/>
    <col min="2" max="2" width="5.7109375" customWidth="1"/>
    <col min="3" max="3" width="28.7109375" customWidth="1"/>
    <col min="4" max="8" width="25.28515625" customWidth="1"/>
  </cols>
  <sheetData>
    <row r="1" spans="1:10" ht="42" customHeight="1" x14ac:dyDescent="0.25">
      <c r="A1" s="121" t="s">
        <v>176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13"/>
      <c r="B2" s="13"/>
      <c r="C2" s="13"/>
      <c r="D2" s="13"/>
      <c r="E2" s="13"/>
      <c r="F2" s="13"/>
      <c r="G2" s="13"/>
      <c r="H2" s="13"/>
    </row>
    <row r="3" spans="1:10" ht="15.75" x14ac:dyDescent="0.25">
      <c r="A3" s="121" t="s">
        <v>20</v>
      </c>
      <c r="B3" s="121"/>
      <c r="C3" s="121"/>
      <c r="D3" s="121"/>
      <c r="E3" s="121"/>
      <c r="F3" s="122"/>
      <c r="G3" s="122"/>
      <c r="H3" s="122"/>
    </row>
    <row r="4" spans="1:10" ht="17.45" x14ac:dyDescent="0.3">
      <c r="A4" s="13"/>
      <c r="B4" s="13"/>
      <c r="C4" s="13"/>
      <c r="D4" s="13"/>
      <c r="E4" s="13"/>
      <c r="F4" s="4"/>
      <c r="G4" s="4"/>
      <c r="H4" s="4"/>
    </row>
    <row r="5" spans="1:10" ht="18" customHeight="1" x14ac:dyDescent="0.25">
      <c r="A5" s="121" t="s">
        <v>117</v>
      </c>
      <c r="B5" s="123"/>
      <c r="C5" s="123"/>
      <c r="D5" s="123"/>
      <c r="E5" s="123"/>
      <c r="F5" s="123"/>
      <c r="G5" s="123"/>
      <c r="H5" s="123"/>
    </row>
    <row r="6" spans="1:10" ht="17.45" x14ac:dyDescent="0.3">
      <c r="A6" s="13"/>
      <c r="B6" s="13"/>
      <c r="C6" s="13"/>
      <c r="D6" s="13"/>
      <c r="E6" s="13"/>
      <c r="F6" s="4"/>
      <c r="G6" s="4"/>
      <c r="H6" s="4"/>
    </row>
    <row r="7" spans="1:10" ht="15.6" x14ac:dyDescent="0.3">
      <c r="A7" s="121" t="s">
        <v>118</v>
      </c>
      <c r="B7" s="156"/>
      <c r="C7" s="156"/>
      <c r="D7" s="156"/>
      <c r="E7" s="156"/>
      <c r="F7" s="156"/>
      <c r="G7" s="156"/>
      <c r="H7" s="156"/>
    </row>
    <row r="8" spans="1:10" ht="17.45" x14ac:dyDescent="0.3">
      <c r="A8" s="13"/>
      <c r="B8" s="13"/>
      <c r="C8" s="13"/>
      <c r="D8" s="27"/>
      <c r="E8" s="27"/>
      <c r="F8" s="27"/>
      <c r="G8" s="27"/>
      <c r="H8" s="27"/>
      <c r="I8" s="23"/>
    </row>
    <row r="9" spans="1:10" ht="25.5" x14ac:dyDescent="0.25">
      <c r="A9" s="147" t="s">
        <v>111</v>
      </c>
      <c r="B9" s="148"/>
      <c r="C9" s="149"/>
      <c r="D9" s="92" t="s">
        <v>151</v>
      </c>
      <c r="E9" s="92" t="s">
        <v>158</v>
      </c>
      <c r="F9" s="92" t="s">
        <v>155</v>
      </c>
      <c r="G9" s="92" t="s">
        <v>128</v>
      </c>
      <c r="H9" s="92" t="s">
        <v>153</v>
      </c>
      <c r="I9" s="90"/>
    </row>
    <row r="10" spans="1:10" s="52" customFormat="1" ht="25.5" customHeight="1" x14ac:dyDescent="0.25">
      <c r="A10" s="150" t="s">
        <v>0</v>
      </c>
      <c r="B10" s="151"/>
      <c r="C10" s="152"/>
      <c r="D10" s="101">
        <f>SUM(D11:D17)</f>
        <v>2636368.7599999998</v>
      </c>
      <c r="E10" s="101">
        <f>SUM(E11:E17)</f>
        <v>2730522.73</v>
      </c>
      <c r="F10" s="101">
        <f>SUM(F11:F17)</f>
        <v>3086156.8200000003</v>
      </c>
      <c r="G10" s="101">
        <f>SUM(G11:G17)</f>
        <v>2947701.09</v>
      </c>
      <c r="H10" s="101">
        <f>SUM(H11:H17)</f>
        <v>2960701.09</v>
      </c>
      <c r="I10" s="102"/>
    </row>
    <row r="11" spans="1:10" x14ac:dyDescent="0.25">
      <c r="A11" s="144" t="s">
        <v>119</v>
      </c>
      <c r="B11" s="145"/>
      <c r="C11" s="146"/>
      <c r="D11" s="103">
        <v>446887.61</v>
      </c>
      <c r="E11" s="103">
        <v>519560.69</v>
      </c>
      <c r="F11" s="103">
        <v>503502.29</v>
      </c>
      <c r="G11" s="103">
        <v>524780</v>
      </c>
      <c r="H11" s="103">
        <v>537780</v>
      </c>
      <c r="I11" s="90"/>
    </row>
    <row r="12" spans="1:10" x14ac:dyDescent="0.25">
      <c r="A12" s="144" t="s">
        <v>120</v>
      </c>
      <c r="B12" s="145"/>
      <c r="C12" s="146"/>
      <c r="D12" s="103">
        <v>14068.57</v>
      </c>
      <c r="E12" s="103">
        <v>19140</v>
      </c>
      <c r="F12" s="103">
        <v>20200</v>
      </c>
      <c r="G12" s="103">
        <v>20200</v>
      </c>
      <c r="H12" s="103">
        <v>20200</v>
      </c>
      <c r="I12" s="90"/>
    </row>
    <row r="13" spans="1:10" ht="30" customHeight="1" x14ac:dyDescent="0.25">
      <c r="A13" s="153" t="s">
        <v>160</v>
      </c>
      <c r="B13" s="154"/>
      <c r="C13" s="155"/>
      <c r="D13" s="103">
        <v>56296.26</v>
      </c>
      <c r="E13" s="103">
        <v>75000</v>
      </c>
      <c r="F13" s="103">
        <v>86157.97</v>
      </c>
      <c r="G13" s="103">
        <v>86157.97</v>
      </c>
      <c r="H13" s="103">
        <v>86157.97</v>
      </c>
      <c r="I13" s="90"/>
    </row>
    <row r="14" spans="1:10" ht="30" customHeight="1" x14ac:dyDescent="0.25">
      <c r="A14" s="153" t="s">
        <v>161</v>
      </c>
      <c r="B14" s="154"/>
      <c r="C14" s="155"/>
      <c r="D14" s="103">
        <v>0</v>
      </c>
      <c r="E14" s="103">
        <v>8534.3799999999992</v>
      </c>
      <c r="F14" s="103">
        <v>11220</v>
      </c>
      <c r="G14" s="103">
        <v>11220</v>
      </c>
      <c r="H14" s="103">
        <v>11220</v>
      </c>
      <c r="I14" s="90"/>
    </row>
    <row r="15" spans="1:10" x14ac:dyDescent="0.25">
      <c r="A15" s="144" t="s">
        <v>164</v>
      </c>
      <c r="B15" s="145"/>
      <c r="C15" s="146"/>
      <c r="D15" s="103">
        <v>41019.53</v>
      </c>
      <c r="E15" s="103">
        <v>54521.53</v>
      </c>
      <c r="F15" s="103">
        <v>74800</v>
      </c>
      <c r="G15" s="103">
        <v>74800</v>
      </c>
      <c r="H15" s="103">
        <v>74800</v>
      </c>
      <c r="I15" s="90"/>
    </row>
    <row r="16" spans="1:10" ht="30" customHeight="1" x14ac:dyDescent="0.25">
      <c r="A16" s="153" t="s">
        <v>162</v>
      </c>
      <c r="B16" s="154"/>
      <c r="C16" s="155"/>
      <c r="D16" s="103">
        <v>2078096.79</v>
      </c>
      <c r="E16" s="103">
        <v>2053766.13</v>
      </c>
      <c r="F16" s="103">
        <v>2389276.56</v>
      </c>
      <c r="G16" s="103">
        <v>2229543.12</v>
      </c>
      <c r="H16" s="103">
        <v>2229543.12</v>
      </c>
      <c r="I16" s="90"/>
    </row>
    <row r="17" spans="1:9" x14ac:dyDescent="0.25">
      <c r="A17" s="144" t="s">
        <v>163</v>
      </c>
      <c r="B17" s="145"/>
      <c r="C17" s="146"/>
      <c r="D17" s="103">
        <v>0</v>
      </c>
      <c r="E17" s="103">
        <v>0</v>
      </c>
      <c r="F17" s="103">
        <v>1000</v>
      </c>
      <c r="G17" s="103">
        <v>1000</v>
      </c>
      <c r="H17" s="103">
        <v>1000</v>
      </c>
      <c r="I17" s="90"/>
    </row>
    <row r="18" spans="1:9" x14ac:dyDescent="0.25">
      <c r="A18" s="90"/>
      <c r="B18" s="90"/>
      <c r="C18" s="90"/>
      <c r="D18" s="90"/>
      <c r="E18" s="90"/>
      <c r="F18" s="90"/>
      <c r="G18" s="90"/>
      <c r="H18" s="90"/>
      <c r="I18" s="90"/>
    </row>
    <row r="19" spans="1:9" x14ac:dyDescent="0.25">
      <c r="A19" s="90"/>
      <c r="B19" s="90"/>
      <c r="C19" s="90"/>
      <c r="D19" s="90"/>
      <c r="E19" s="90"/>
      <c r="F19" s="90"/>
      <c r="G19" s="90"/>
      <c r="H19" s="90"/>
      <c r="I19" s="90"/>
    </row>
    <row r="20" spans="1:9" ht="15.75" x14ac:dyDescent="0.25">
      <c r="A20" s="132" t="s">
        <v>122</v>
      </c>
      <c r="B20" s="143"/>
      <c r="C20" s="143"/>
      <c r="D20" s="143"/>
      <c r="E20" s="143"/>
      <c r="F20" s="143"/>
      <c r="G20" s="143"/>
      <c r="H20" s="143"/>
      <c r="I20" s="90"/>
    </row>
    <row r="21" spans="1:9" ht="18" x14ac:dyDescent="0.25">
      <c r="A21" s="79"/>
      <c r="B21" s="79"/>
      <c r="C21" s="79"/>
      <c r="D21" s="104"/>
      <c r="E21" s="104"/>
      <c r="F21" s="104"/>
      <c r="G21" s="104"/>
      <c r="H21" s="104"/>
      <c r="I21" s="105"/>
    </row>
    <row r="22" spans="1:9" ht="25.5" x14ac:dyDescent="0.25">
      <c r="A22" s="147" t="s">
        <v>111</v>
      </c>
      <c r="B22" s="148"/>
      <c r="C22" s="149"/>
      <c r="D22" s="92" t="s">
        <v>151</v>
      </c>
      <c r="E22" s="92" t="s">
        <v>158</v>
      </c>
      <c r="F22" s="92" t="s">
        <v>155</v>
      </c>
      <c r="G22" s="92" t="s">
        <v>128</v>
      </c>
      <c r="H22" s="92" t="s">
        <v>153</v>
      </c>
      <c r="I22" s="90"/>
    </row>
    <row r="23" spans="1:9" ht="15.75" customHeight="1" x14ac:dyDescent="0.25">
      <c r="A23" s="160" t="s">
        <v>1</v>
      </c>
      <c r="B23" s="161"/>
      <c r="C23" s="162"/>
      <c r="D23" s="106">
        <f>SUM(D24:D35)</f>
        <v>2712771.55</v>
      </c>
      <c r="E23" s="106">
        <f>SUM(E24:E35)</f>
        <v>2746637.26</v>
      </c>
      <c r="F23" s="106">
        <f>SUM(F24:F35)</f>
        <v>2913166.23</v>
      </c>
      <c r="G23" s="106">
        <f>SUM(G24:G35)</f>
        <v>2947701.09</v>
      </c>
      <c r="H23" s="106">
        <f>SUM(H24:H35)</f>
        <v>2960701.09</v>
      </c>
      <c r="I23" s="90"/>
    </row>
    <row r="24" spans="1:9" s="51" customFormat="1" ht="15.75" customHeight="1" x14ac:dyDescent="0.25">
      <c r="A24" s="144" t="s">
        <v>119</v>
      </c>
      <c r="B24" s="145"/>
      <c r="C24" s="146"/>
      <c r="D24" s="107">
        <v>475936.96</v>
      </c>
      <c r="E24" s="107">
        <v>519560.69</v>
      </c>
      <c r="F24" s="107">
        <v>470037</v>
      </c>
      <c r="G24" s="107">
        <v>524780</v>
      </c>
      <c r="H24" s="107">
        <v>537780</v>
      </c>
      <c r="I24" s="108"/>
    </row>
    <row r="25" spans="1:9" s="52" customFormat="1" x14ac:dyDescent="0.25">
      <c r="A25" s="144" t="s">
        <v>120</v>
      </c>
      <c r="B25" s="145"/>
      <c r="C25" s="146"/>
      <c r="D25" s="103">
        <v>8524.2800000000007</v>
      </c>
      <c r="E25" s="103">
        <v>19140</v>
      </c>
      <c r="F25" s="103">
        <v>20200</v>
      </c>
      <c r="G25" s="103">
        <v>20200</v>
      </c>
      <c r="H25" s="103">
        <v>20200</v>
      </c>
      <c r="I25" s="102"/>
    </row>
    <row r="26" spans="1:9" s="52" customFormat="1" x14ac:dyDescent="0.25">
      <c r="A26" s="144" t="s">
        <v>123</v>
      </c>
      <c r="B26" s="145"/>
      <c r="C26" s="146"/>
      <c r="D26" s="103">
        <v>0</v>
      </c>
      <c r="E26" s="103">
        <v>3150</v>
      </c>
      <c r="F26" s="107">
        <v>2240</v>
      </c>
      <c r="G26" s="107">
        <f>'POSEBNI DIO'!H41+'POSEBNI DIO'!H72+'POSEBNI DIO'!H101+'POSEBNI DIO'!H110</f>
        <v>0</v>
      </c>
      <c r="H26" s="107">
        <f>'POSEBNI DIO'!I41+'POSEBNI DIO'!I72+'POSEBNI DIO'!I101+'POSEBNI DIO'!I110</f>
        <v>0</v>
      </c>
      <c r="I26" s="102"/>
    </row>
    <row r="27" spans="1:9" s="52" customFormat="1" ht="29.45" customHeight="1" x14ac:dyDescent="0.25">
      <c r="A27" s="153" t="s">
        <v>160</v>
      </c>
      <c r="B27" s="154"/>
      <c r="C27" s="155"/>
      <c r="D27" s="103">
        <v>73914.27</v>
      </c>
      <c r="E27" s="103">
        <v>75000</v>
      </c>
      <c r="F27" s="103">
        <v>86157.97</v>
      </c>
      <c r="G27" s="103">
        <f>'POSEBNI DIO'!H44+'POSEBNI DIO'!H75+'POSEBNI DIO'!H103+'POSEBNI DIO'!H112</f>
        <v>86157.97</v>
      </c>
      <c r="H27" s="103">
        <f>'POSEBNI DIO'!I44+'POSEBNI DIO'!I75+'POSEBNI DIO'!I103+'POSEBNI DIO'!I112</f>
        <v>86157.97</v>
      </c>
      <c r="I27" s="102"/>
    </row>
    <row r="28" spans="1:9" s="52" customFormat="1" x14ac:dyDescent="0.25">
      <c r="A28" s="157" t="s">
        <v>124</v>
      </c>
      <c r="B28" s="158"/>
      <c r="C28" s="159"/>
      <c r="D28" s="103">
        <v>0</v>
      </c>
      <c r="E28" s="103">
        <v>12240</v>
      </c>
      <c r="F28" s="107">
        <v>16320</v>
      </c>
      <c r="G28" s="107">
        <f>'POSEBNI DIO'!H79+'POSEBNI DIO'!H105+'POSEBNI DIO'!H114</f>
        <v>0</v>
      </c>
      <c r="H28" s="107">
        <f>'POSEBNI DIO'!I79+'POSEBNI DIO'!I105+'POSEBNI DIO'!I114</f>
        <v>0</v>
      </c>
      <c r="I28" s="102"/>
    </row>
    <row r="29" spans="1:9" s="52" customFormat="1" ht="29.45" customHeight="1" x14ac:dyDescent="0.25">
      <c r="A29" s="153" t="s">
        <v>161</v>
      </c>
      <c r="B29" s="154"/>
      <c r="C29" s="155"/>
      <c r="D29" s="103">
        <v>11516.21</v>
      </c>
      <c r="E29" s="103">
        <v>8534.3799999999992</v>
      </c>
      <c r="F29" s="103">
        <v>11220</v>
      </c>
      <c r="G29" s="103">
        <v>11220</v>
      </c>
      <c r="H29" s="103">
        <v>11220</v>
      </c>
      <c r="I29" s="102"/>
    </row>
    <row r="30" spans="1:9" s="52" customFormat="1" x14ac:dyDescent="0.25">
      <c r="A30" s="144" t="s">
        <v>164</v>
      </c>
      <c r="B30" s="145"/>
      <c r="C30" s="146"/>
      <c r="D30" s="103">
        <v>65258.64</v>
      </c>
      <c r="E30" s="103">
        <v>54521.53</v>
      </c>
      <c r="F30" s="103">
        <v>74800</v>
      </c>
      <c r="G30" s="103">
        <v>74800</v>
      </c>
      <c r="H30" s="103">
        <v>74800</v>
      </c>
      <c r="I30" s="102"/>
    </row>
    <row r="31" spans="1:9" s="52" customFormat="1" x14ac:dyDescent="0.25">
      <c r="A31" s="144" t="s">
        <v>125</v>
      </c>
      <c r="B31" s="145"/>
      <c r="C31" s="146"/>
      <c r="D31" s="103">
        <v>0</v>
      </c>
      <c r="E31" s="103">
        <v>724.53</v>
      </c>
      <c r="F31" s="107">
        <v>724.53</v>
      </c>
      <c r="G31" s="107">
        <f>'POSEBNI DIO'!H83+'POSEBNI DIO'!H120</f>
        <v>0</v>
      </c>
      <c r="H31" s="107">
        <f>'POSEBNI DIO'!I83+'POSEBNI DIO'!I120</f>
        <v>0</v>
      </c>
      <c r="I31" s="102"/>
    </row>
    <row r="32" spans="1:9" s="52" customFormat="1" ht="29.45" customHeight="1" x14ac:dyDescent="0.25">
      <c r="A32" s="153" t="s">
        <v>162</v>
      </c>
      <c r="B32" s="154"/>
      <c r="C32" s="155"/>
      <c r="D32" s="103">
        <v>2077434.15</v>
      </c>
      <c r="E32" s="103">
        <v>2053766.13</v>
      </c>
      <c r="F32" s="103">
        <v>2229543.12</v>
      </c>
      <c r="G32" s="103">
        <f>'POSEBNI DIO'!H55+'POSEBNI DIO'!H85+'POSEBNI DIO'!H122+'POSEBNI DIO'!H151</f>
        <v>2229543.12</v>
      </c>
      <c r="H32" s="103">
        <f>'POSEBNI DIO'!I55+'POSEBNI DIO'!I85+'POSEBNI DIO'!I122+'POSEBNI DIO'!I151</f>
        <v>2229543.12</v>
      </c>
      <c r="I32" s="102"/>
    </row>
    <row r="33" spans="1:9" s="52" customFormat="1" x14ac:dyDescent="0.25">
      <c r="A33" s="144" t="s">
        <v>129</v>
      </c>
      <c r="B33" s="145"/>
      <c r="C33" s="146"/>
      <c r="D33" s="103">
        <v>0</v>
      </c>
      <c r="E33" s="103">
        <v>0</v>
      </c>
      <c r="F33" s="107">
        <v>923.61</v>
      </c>
      <c r="G33" s="107">
        <f>'POSEBNI DIO'!H90+'POSEBNI DIO'!H124</f>
        <v>0</v>
      </c>
      <c r="H33" s="107">
        <f>'POSEBNI DIO'!I90+'POSEBNI DIO'!I124</f>
        <v>0</v>
      </c>
      <c r="I33" s="102"/>
    </row>
    <row r="34" spans="1:9" s="52" customFormat="1" x14ac:dyDescent="0.25">
      <c r="A34" s="144" t="s">
        <v>163</v>
      </c>
      <c r="B34" s="145"/>
      <c r="C34" s="146"/>
      <c r="D34" s="103">
        <v>187.04</v>
      </c>
      <c r="E34" s="103">
        <v>0</v>
      </c>
      <c r="F34" s="103">
        <v>1000</v>
      </c>
      <c r="G34" s="103">
        <f>'POSEBNI DIO'!H64+'POSEBNI DIO'!H94+'POSEBNI DIO'!H116</f>
        <v>1000</v>
      </c>
      <c r="H34" s="103">
        <f>'POSEBNI DIO'!I64+'POSEBNI DIO'!I94+'POSEBNI DIO'!I116</f>
        <v>1000</v>
      </c>
      <c r="I34" s="102"/>
    </row>
    <row r="35" spans="1:9" s="52" customFormat="1" x14ac:dyDescent="0.25">
      <c r="A35" s="144" t="s">
        <v>126</v>
      </c>
      <c r="B35" s="145"/>
      <c r="C35" s="146"/>
      <c r="D35" s="103">
        <v>0</v>
      </c>
      <c r="E35" s="103">
        <v>0</v>
      </c>
      <c r="F35" s="107">
        <f>'POSEBNI DIO'!G96+'POSEBNI DIO'!G118</f>
        <v>0</v>
      </c>
      <c r="G35" s="107">
        <f>'POSEBNI DIO'!H96+'POSEBNI DIO'!H118</f>
        <v>0</v>
      </c>
      <c r="H35" s="107">
        <f>'POSEBNI DIO'!I96+'POSEBNI DIO'!I118</f>
        <v>0</v>
      </c>
      <c r="I35" s="102"/>
    </row>
    <row r="36" spans="1:9" x14ac:dyDescent="0.25">
      <c r="A36" s="90"/>
      <c r="B36" s="90"/>
      <c r="C36" s="90"/>
      <c r="D36" s="90"/>
      <c r="E36" s="90"/>
      <c r="F36" s="90"/>
      <c r="G36" s="90"/>
      <c r="H36" s="90"/>
      <c r="I36" s="90"/>
    </row>
    <row r="37" spans="1:9" x14ac:dyDescent="0.25">
      <c r="A37" s="90"/>
      <c r="B37" s="90"/>
      <c r="C37" s="90"/>
      <c r="D37" s="90"/>
      <c r="E37" s="90"/>
      <c r="F37" s="90"/>
      <c r="G37" s="90"/>
      <c r="H37" s="90"/>
      <c r="I37" s="90"/>
    </row>
    <row r="38" spans="1:9" x14ac:dyDescent="0.25">
      <c r="A38" s="90"/>
      <c r="B38" s="90"/>
      <c r="C38" s="90"/>
      <c r="D38" s="90"/>
      <c r="E38" s="90"/>
      <c r="F38" s="90"/>
      <c r="G38" s="90"/>
      <c r="H38" s="90"/>
      <c r="I38" s="90"/>
    </row>
    <row r="39" spans="1:9" x14ac:dyDescent="0.25">
      <c r="A39" s="25"/>
      <c r="B39" s="25"/>
      <c r="C39" s="26"/>
      <c r="D39" s="26"/>
      <c r="E39" s="109"/>
      <c r="F39" s="109"/>
      <c r="G39" s="109"/>
      <c r="H39" s="109"/>
      <c r="I39" s="109"/>
    </row>
    <row r="40" spans="1:9" ht="15.75" x14ac:dyDescent="0.25">
      <c r="A40" s="132" t="s">
        <v>127</v>
      </c>
      <c r="B40" s="143"/>
      <c r="C40" s="143"/>
      <c r="D40" s="143"/>
      <c r="E40" s="143"/>
      <c r="F40" s="143"/>
      <c r="G40" s="143"/>
      <c r="H40" s="143"/>
      <c r="I40" s="90"/>
    </row>
    <row r="41" spans="1:9" x14ac:dyDescent="0.25">
      <c r="A41" s="25"/>
      <c r="B41" s="25"/>
      <c r="C41" s="26"/>
      <c r="D41" s="26"/>
      <c r="E41" s="110"/>
      <c r="F41" s="110"/>
      <c r="G41" s="110"/>
      <c r="H41" s="105"/>
      <c r="I41" s="90"/>
    </row>
    <row r="42" spans="1:9" ht="25.5" x14ac:dyDescent="0.25">
      <c r="A42" s="92" t="s">
        <v>8</v>
      </c>
      <c r="B42" s="93" t="s">
        <v>9</v>
      </c>
      <c r="C42" s="93" t="s">
        <v>12</v>
      </c>
      <c r="D42" s="92" t="s">
        <v>151</v>
      </c>
      <c r="E42" s="92" t="s">
        <v>158</v>
      </c>
      <c r="F42" s="92" t="s">
        <v>155</v>
      </c>
      <c r="G42" s="92" t="s">
        <v>128</v>
      </c>
      <c r="H42" s="92" t="s">
        <v>153</v>
      </c>
      <c r="I42" s="90"/>
    </row>
    <row r="43" spans="1:9" x14ac:dyDescent="0.25">
      <c r="A43" s="22">
        <v>9</v>
      </c>
      <c r="B43" s="22"/>
      <c r="C43" s="22" t="s">
        <v>70</v>
      </c>
      <c r="D43" s="111"/>
      <c r="E43" s="111"/>
      <c r="F43" s="111"/>
      <c r="G43" s="111"/>
      <c r="H43" s="111"/>
      <c r="I43" s="90"/>
    </row>
    <row r="44" spans="1:9" x14ac:dyDescent="0.25">
      <c r="A44" s="17"/>
      <c r="B44" s="18">
        <v>92</v>
      </c>
      <c r="C44" s="18" t="s">
        <v>115</v>
      </c>
      <c r="D44" s="98">
        <f>SUM(D45:D51)</f>
        <v>76526.44</v>
      </c>
      <c r="E44" s="98">
        <f>SUM(E45:E51)</f>
        <v>0</v>
      </c>
      <c r="F44" s="98">
        <f t="shared" ref="F44:H44" si="0">SUM(F45:F51)</f>
        <v>193198.73</v>
      </c>
      <c r="G44" s="98">
        <f t="shared" si="0"/>
        <v>0</v>
      </c>
      <c r="H44" s="98">
        <f t="shared" si="0"/>
        <v>0</v>
      </c>
      <c r="I44" s="90"/>
    </row>
    <row r="45" spans="1:9" x14ac:dyDescent="0.25">
      <c r="A45" s="8"/>
      <c r="B45" s="8"/>
      <c r="C45" s="9" t="s">
        <v>119</v>
      </c>
      <c r="D45" s="103">
        <v>76526.44</v>
      </c>
      <c r="E45" s="103">
        <v>0</v>
      </c>
      <c r="F45" s="103">
        <v>33465.29</v>
      </c>
      <c r="G45" s="103">
        <v>0</v>
      </c>
      <c r="H45" s="103">
        <v>0</v>
      </c>
      <c r="I45" s="90"/>
    </row>
    <row r="46" spans="1:9" x14ac:dyDescent="0.25">
      <c r="A46" s="8"/>
      <c r="B46" s="8"/>
      <c r="C46" s="9" t="s">
        <v>121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90"/>
    </row>
    <row r="47" spans="1:9" x14ac:dyDescent="0.25">
      <c r="A47" s="8"/>
      <c r="B47" s="8"/>
      <c r="C47" s="9" t="s">
        <v>165</v>
      </c>
      <c r="D47" s="103">
        <v>0</v>
      </c>
      <c r="E47" s="103">
        <v>0</v>
      </c>
      <c r="F47" s="103">
        <v>0</v>
      </c>
      <c r="G47" s="103">
        <v>0</v>
      </c>
      <c r="H47" s="103">
        <v>0</v>
      </c>
      <c r="I47" s="90"/>
    </row>
    <row r="48" spans="1:9" x14ac:dyDescent="0.25">
      <c r="A48" s="8"/>
      <c r="B48" s="8"/>
      <c r="C48" s="9" t="s">
        <v>166</v>
      </c>
      <c r="D48" s="103">
        <v>0</v>
      </c>
      <c r="E48" s="103">
        <v>0</v>
      </c>
      <c r="F48" s="103">
        <v>0</v>
      </c>
      <c r="G48" s="103">
        <v>0</v>
      </c>
      <c r="H48" s="103">
        <v>0</v>
      </c>
      <c r="I48" s="90"/>
    </row>
    <row r="49" spans="1:9" x14ac:dyDescent="0.25">
      <c r="A49" s="8"/>
      <c r="B49" s="8"/>
      <c r="C49" s="9" t="s">
        <v>167</v>
      </c>
      <c r="D49" s="103">
        <v>0</v>
      </c>
      <c r="E49" s="103">
        <v>0</v>
      </c>
      <c r="F49" s="103">
        <v>159733.44</v>
      </c>
      <c r="G49" s="103">
        <v>0</v>
      </c>
      <c r="H49" s="103">
        <v>0</v>
      </c>
      <c r="I49" s="90"/>
    </row>
    <row r="50" spans="1:9" x14ac:dyDescent="0.25">
      <c r="A50" s="8"/>
      <c r="B50" s="8"/>
      <c r="C50" s="9" t="s">
        <v>120</v>
      </c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90"/>
    </row>
    <row r="51" spans="1:9" x14ac:dyDescent="0.25">
      <c r="A51" s="8"/>
      <c r="B51" s="8"/>
      <c r="C51" s="9" t="s">
        <v>168</v>
      </c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90"/>
    </row>
    <row r="52" spans="1:9" x14ac:dyDescent="0.25">
      <c r="A52" s="25"/>
      <c r="B52" s="25"/>
      <c r="C52" s="26"/>
      <c r="D52" s="26"/>
      <c r="E52" s="109"/>
      <c r="F52" s="109"/>
      <c r="G52" s="109"/>
      <c r="H52" s="109"/>
      <c r="I52" s="109"/>
    </row>
    <row r="53" spans="1:9" x14ac:dyDescent="0.25">
      <c r="A53" s="25"/>
      <c r="B53" s="25"/>
      <c r="C53" s="26"/>
      <c r="D53" s="26"/>
      <c r="E53" s="109"/>
      <c r="F53" s="109"/>
      <c r="G53" s="109"/>
      <c r="H53" s="109"/>
      <c r="I53" s="109"/>
    </row>
    <row r="54" spans="1:9" x14ac:dyDescent="0.25">
      <c r="A54" s="25"/>
      <c r="B54" s="25"/>
      <c r="C54" s="26"/>
      <c r="D54" s="26"/>
      <c r="E54" s="110"/>
      <c r="F54" s="110"/>
      <c r="G54" s="110"/>
      <c r="H54" s="110"/>
      <c r="I54" s="110"/>
    </row>
    <row r="55" spans="1:9" ht="15.75" x14ac:dyDescent="0.25">
      <c r="A55" s="132" t="s">
        <v>73</v>
      </c>
      <c r="B55" s="143"/>
      <c r="C55" s="143"/>
      <c r="D55" s="143"/>
      <c r="E55" s="143"/>
      <c r="F55" s="143"/>
      <c r="G55" s="143"/>
      <c r="H55" s="143"/>
      <c r="I55" s="143"/>
    </row>
    <row r="56" spans="1:9" x14ac:dyDescent="0.25">
      <c r="A56" s="25"/>
      <c r="B56" s="25"/>
      <c r="C56" s="26"/>
      <c r="D56" s="26"/>
      <c r="E56" s="110"/>
      <c r="F56" s="110"/>
      <c r="G56" s="110"/>
      <c r="H56" s="110"/>
      <c r="I56" s="105"/>
    </row>
    <row r="57" spans="1:9" ht="25.5" x14ac:dyDescent="0.25">
      <c r="A57" s="92" t="s">
        <v>8</v>
      </c>
      <c r="B57" s="93" t="s">
        <v>9</v>
      </c>
      <c r="C57" s="93" t="s">
        <v>12</v>
      </c>
      <c r="D57" s="92" t="s">
        <v>151</v>
      </c>
      <c r="E57" s="92" t="s">
        <v>158</v>
      </c>
      <c r="F57" s="92" t="s">
        <v>155</v>
      </c>
      <c r="G57" s="92" t="s">
        <v>128</v>
      </c>
      <c r="H57" s="92" t="s">
        <v>153</v>
      </c>
      <c r="I57" s="90"/>
    </row>
    <row r="58" spans="1:9" x14ac:dyDescent="0.25">
      <c r="A58" s="22">
        <v>9</v>
      </c>
      <c r="B58" s="22"/>
      <c r="C58" s="22" t="s">
        <v>70</v>
      </c>
      <c r="D58" s="111"/>
      <c r="E58" s="111"/>
      <c r="F58" s="111"/>
      <c r="G58" s="111"/>
      <c r="H58" s="111"/>
      <c r="I58" s="90"/>
    </row>
    <row r="59" spans="1:9" x14ac:dyDescent="0.25">
      <c r="A59" s="17"/>
      <c r="B59" s="18">
        <v>92</v>
      </c>
      <c r="C59" s="18" t="s">
        <v>71</v>
      </c>
      <c r="D59" s="98">
        <f>SUM(D60:D65)</f>
        <v>14792.03</v>
      </c>
      <c r="E59" s="98">
        <f>SUM(E60:E64)</f>
        <v>16114.53</v>
      </c>
      <c r="F59" s="98">
        <f t="shared" ref="F59" si="1">SUM(F60:F64)</f>
        <v>20208.14</v>
      </c>
      <c r="G59" s="98">
        <f t="shared" ref="G59:H59" si="2">SUM(G60:G64)</f>
        <v>0</v>
      </c>
      <c r="H59" s="98">
        <f t="shared" si="2"/>
        <v>0</v>
      </c>
      <c r="I59" s="90"/>
    </row>
    <row r="60" spans="1:9" x14ac:dyDescent="0.25">
      <c r="A60" s="8"/>
      <c r="B60" s="8"/>
      <c r="C60" s="9" t="s">
        <v>131</v>
      </c>
      <c r="D60" s="103">
        <v>3937.25</v>
      </c>
      <c r="E60" s="103">
        <v>3150</v>
      </c>
      <c r="F60" s="103">
        <v>2240</v>
      </c>
      <c r="G60" s="103">
        <v>0</v>
      </c>
      <c r="H60" s="103">
        <v>0</v>
      </c>
      <c r="I60" s="90"/>
    </row>
    <row r="61" spans="1:9" x14ac:dyDescent="0.25">
      <c r="A61" s="8"/>
      <c r="B61" s="8"/>
      <c r="C61" s="9" t="s">
        <v>132</v>
      </c>
      <c r="D61" s="103">
        <v>6715.31</v>
      </c>
      <c r="E61" s="103">
        <v>12240</v>
      </c>
      <c r="F61" s="103">
        <v>16320</v>
      </c>
      <c r="G61" s="103">
        <v>0</v>
      </c>
      <c r="H61" s="103">
        <v>0</v>
      </c>
      <c r="I61" s="90"/>
    </row>
    <row r="62" spans="1:9" x14ac:dyDescent="0.25">
      <c r="A62" s="8"/>
      <c r="B62" s="8"/>
      <c r="C62" s="9" t="s">
        <v>133</v>
      </c>
      <c r="D62" s="103">
        <v>724.53</v>
      </c>
      <c r="E62" s="103">
        <v>724.53</v>
      </c>
      <c r="F62" s="103">
        <v>724.53</v>
      </c>
      <c r="G62" s="103">
        <v>0</v>
      </c>
      <c r="H62" s="103">
        <v>0</v>
      </c>
      <c r="I62" s="90"/>
    </row>
    <row r="63" spans="1:9" x14ac:dyDescent="0.25">
      <c r="A63" s="8"/>
      <c r="B63" s="8"/>
      <c r="C63" s="9" t="s">
        <v>134</v>
      </c>
      <c r="D63" s="103">
        <v>3401.98</v>
      </c>
      <c r="E63" s="103">
        <v>0</v>
      </c>
      <c r="F63" s="103">
        <v>923.61</v>
      </c>
      <c r="G63" s="103">
        <v>0</v>
      </c>
      <c r="H63" s="103">
        <v>0</v>
      </c>
      <c r="I63" s="90"/>
    </row>
    <row r="64" spans="1:9" x14ac:dyDescent="0.25">
      <c r="A64" s="8"/>
      <c r="B64" s="8"/>
      <c r="C64" s="9" t="s">
        <v>135</v>
      </c>
      <c r="D64" s="103">
        <v>12.96</v>
      </c>
      <c r="E64" s="103">
        <v>0</v>
      </c>
      <c r="F64" s="103">
        <v>0</v>
      </c>
      <c r="G64" s="103">
        <v>0</v>
      </c>
      <c r="H64" s="103">
        <v>0</v>
      </c>
      <c r="I64" s="90"/>
    </row>
    <row r="65" spans="1:9" x14ac:dyDescent="0.25">
      <c r="A65" s="8"/>
      <c r="B65" s="8"/>
      <c r="C65" s="9" t="s">
        <v>178</v>
      </c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90"/>
    </row>
    <row r="66" spans="1:9" x14ac:dyDescent="0.25">
      <c r="A66" s="90"/>
      <c r="B66" s="90"/>
      <c r="C66" s="90"/>
      <c r="D66" s="90"/>
      <c r="E66" s="90"/>
      <c r="F66" s="90"/>
      <c r="G66" s="90"/>
      <c r="H66" s="90"/>
      <c r="I66" s="90"/>
    </row>
    <row r="67" spans="1:9" x14ac:dyDescent="0.25">
      <c r="A67" s="90"/>
      <c r="B67" s="90"/>
      <c r="C67" s="90"/>
      <c r="D67" s="90"/>
      <c r="E67" s="90"/>
      <c r="F67" s="90"/>
      <c r="G67" s="90"/>
      <c r="H67" s="90"/>
      <c r="I67" s="90"/>
    </row>
    <row r="68" spans="1:9" x14ac:dyDescent="0.25">
      <c r="A68" s="90"/>
      <c r="B68" s="90"/>
      <c r="C68" s="90"/>
      <c r="D68" s="90"/>
      <c r="E68" s="90"/>
      <c r="F68" s="90"/>
      <c r="G68" s="90"/>
      <c r="H68" s="90"/>
      <c r="I68" s="90"/>
    </row>
    <row r="69" spans="1:9" x14ac:dyDescent="0.25">
      <c r="A69" s="90"/>
      <c r="B69" s="90"/>
      <c r="C69" s="90"/>
      <c r="D69" s="90"/>
      <c r="E69" s="90"/>
      <c r="F69" s="90"/>
      <c r="G69" s="90"/>
      <c r="H69" s="90"/>
      <c r="I69" s="90"/>
    </row>
    <row r="70" spans="1:9" x14ac:dyDescent="0.25">
      <c r="A70" s="90"/>
      <c r="B70" s="90"/>
      <c r="C70" s="90"/>
      <c r="D70" s="90"/>
      <c r="E70" s="90"/>
      <c r="F70" s="90"/>
      <c r="G70" s="90"/>
      <c r="H70" s="90"/>
      <c r="I70" s="90"/>
    </row>
  </sheetData>
  <mergeCells count="30">
    <mergeCell ref="A40:H40"/>
    <mergeCell ref="A55:I55"/>
    <mergeCell ref="A29:C29"/>
    <mergeCell ref="A14:C14"/>
    <mergeCell ref="A33:C33"/>
    <mergeCell ref="A34:C34"/>
    <mergeCell ref="A35:C35"/>
    <mergeCell ref="A28:C28"/>
    <mergeCell ref="A32:C32"/>
    <mergeCell ref="A20:H20"/>
    <mergeCell ref="A22:C22"/>
    <mergeCell ref="A23:C23"/>
    <mergeCell ref="A24:C24"/>
    <mergeCell ref="A25:C25"/>
    <mergeCell ref="A27:C27"/>
    <mergeCell ref="A1:J1"/>
    <mergeCell ref="A30:C30"/>
    <mergeCell ref="A31:C31"/>
    <mergeCell ref="A26:C26"/>
    <mergeCell ref="A17:C17"/>
    <mergeCell ref="A9:C9"/>
    <mergeCell ref="A10:C10"/>
    <mergeCell ref="A11:C11"/>
    <mergeCell ref="A12:C12"/>
    <mergeCell ref="A13:C13"/>
    <mergeCell ref="A15:C15"/>
    <mergeCell ref="A16:C16"/>
    <mergeCell ref="A3:H3"/>
    <mergeCell ref="A5:H5"/>
    <mergeCell ref="A7:H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tabSelected="1" zoomScale="120" zoomScaleNormal="120" workbookViewId="0">
      <selection activeCell="C18" sqref="C18"/>
    </sheetView>
  </sheetViews>
  <sheetFormatPr defaultRowHeight="15" x14ac:dyDescent="0.25"/>
  <cols>
    <col min="1" max="1" width="37.7109375" customWidth="1"/>
    <col min="2" max="2" width="25.7109375" customWidth="1"/>
    <col min="3" max="6" width="25.28515625" customWidth="1"/>
  </cols>
  <sheetData>
    <row r="1" spans="1:11" ht="42" customHeight="1" x14ac:dyDescent="0.25">
      <c r="A1" s="121" t="s">
        <v>176</v>
      </c>
      <c r="B1" s="121"/>
      <c r="C1" s="121"/>
      <c r="D1" s="121"/>
      <c r="E1" s="121"/>
      <c r="F1" s="121"/>
      <c r="G1" s="121"/>
      <c r="H1" s="121"/>
      <c r="I1" s="121"/>
      <c r="J1" s="121"/>
      <c r="K1" s="58"/>
    </row>
    <row r="2" spans="1:11" ht="18" customHeight="1" x14ac:dyDescent="0.3">
      <c r="A2" s="3"/>
      <c r="B2" s="13"/>
      <c r="C2" s="13"/>
      <c r="D2" s="3"/>
      <c r="E2" s="13"/>
      <c r="F2" s="3"/>
    </row>
    <row r="3" spans="1:11" ht="15.75" x14ac:dyDescent="0.25">
      <c r="A3" s="121" t="s">
        <v>20</v>
      </c>
      <c r="B3" s="121"/>
      <c r="C3" s="121"/>
      <c r="D3" s="122"/>
      <c r="E3" s="122"/>
      <c r="F3" s="122"/>
    </row>
    <row r="4" spans="1:11" ht="17.45" x14ac:dyDescent="0.3">
      <c r="A4" s="3"/>
      <c r="B4" s="13"/>
      <c r="C4" s="13"/>
      <c r="D4" s="4"/>
      <c r="E4" s="4"/>
      <c r="F4" s="4"/>
    </row>
    <row r="5" spans="1:11" ht="18" customHeight="1" x14ac:dyDescent="0.25">
      <c r="A5" s="121" t="s">
        <v>7</v>
      </c>
      <c r="B5" s="121"/>
      <c r="C5" s="123"/>
      <c r="D5" s="123"/>
      <c r="E5" s="123"/>
      <c r="F5" s="123"/>
    </row>
    <row r="6" spans="1:11" ht="17.45" x14ac:dyDescent="0.3">
      <c r="A6" s="3"/>
      <c r="B6" s="13"/>
      <c r="C6" s="13"/>
      <c r="D6" s="4"/>
      <c r="E6" s="4"/>
      <c r="F6" s="4"/>
    </row>
    <row r="7" spans="1:11" ht="15.6" x14ac:dyDescent="0.3">
      <c r="A7" s="121" t="s">
        <v>16</v>
      </c>
      <c r="B7" s="121"/>
      <c r="C7" s="156"/>
      <c r="D7" s="156"/>
      <c r="E7" s="156"/>
      <c r="F7" s="156"/>
    </row>
    <row r="8" spans="1:11" ht="17.45" x14ac:dyDescent="0.3">
      <c r="A8" s="3"/>
      <c r="B8" s="13"/>
      <c r="C8" s="13"/>
      <c r="D8" s="4"/>
      <c r="E8" s="4"/>
      <c r="F8" s="23"/>
    </row>
    <row r="9" spans="1:11" ht="25.5" x14ac:dyDescent="0.25">
      <c r="A9" s="12" t="s">
        <v>17</v>
      </c>
      <c r="B9" s="92" t="s">
        <v>151</v>
      </c>
      <c r="C9" s="92" t="s">
        <v>158</v>
      </c>
      <c r="D9" s="92" t="s">
        <v>154</v>
      </c>
      <c r="E9" s="92" t="s">
        <v>128</v>
      </c>
      <c r="F9" s="92" t="s">
        <v>153</v>
      </c>
    </row>
    <row r="10" spans="1:11" ht="15.75" customHeight="1" x14ac:dyDescent="0.25">
      <c r="A10" s="7" t="s">
        <v>18</v>
      </c>
      <c r="B10" s="112">
        <f>B11</f>
        <v>2712771.55</v>
      </c>
      <c r="C10" s="112">
        <f>C11</f>
        <v>2746637.26</v>
      </c>
      <c r="D10" s="112">
        <f>D11</f>
        <v>2913166.23</v>
      </c>
      <c r="E10" s="112">
        <f t="shared" ref="E10:F10" si="0">E11</f>
        <v>2947701.09</v>
      </c>
      <c r="F10" s="112">
        <f t="shared" si="0"/>
        <v>2960701.09</v>
      </c>
    </row>
    <row r="11" spans="1:11" ht="15.75" customHeight="1" x14ac:dyDescent="0.25">
      <c r="A11" s="7" t="s">
        <v>37</v>
      </c>
      <c r="B11" s="65">
        <f>B12+B13</f>
        <v>2712771.55</v>
      </c>
      <c r="C11" s="65">
        <f>C12+C13</f>
        <v>2746637.26</v>
      </c>
      <c r="D11" s="65">
        <f>D12+D13</f>
        <v>2913166.23</v>
      </c>
      <c r="E11" s="65">
        <f t="shared" ref="E11:F11" si="1">E12+E13</f>
        <v>2947701.09</v>
      </c>
      <c r="F11" s="65">
        <f t="shared" si="1"/>
        <v>2960701.09</v>
      </c>
    </row>
    <row r="12" spans="1:11" x14ac:dyDescent="0.25">
      <c r="A12" s="10" t="s">
        <v>38</v>
      </c>
      <c r="B12" s="113">
        <v>2516981.0299999998</v>
      </c>
      <c r="C12" s="65">
        <v>2549725.2599999998</v>
      </c>
      <c r="D12" s="65">
        <v>2678962</v>
      </c>
      <c r="E12" s="65">
        <v>2713496.86</v>
      </c>
      <c r="F12" s="65">
        <v>2726496.86</v>
      </c>
    </row>
    <row r="13" spans="1:11" x14ac:dyDescent="0.25">
      <c r="A13" s="7" t="s">
        <v>39</v>
      </c>
      <c r="B13" s="114">
        <v>195790.52</v>
      </c>
      <c r="C13" s="65">
        <v>196912</v>
      </c>
      <c r="D13" s="65">
        <v>234204.23</v>
      </c>
      <c r="E13" s="65">
        <v>234204.23</v>
      </c>
      <c r="F13" s="65">
        <v>234204.23</v>
      </c>
    </row>
  </sheetData>
  <mergeCells count="4">
    <mergeCell ref="A3:F3"/>
    <mergeCell ref="A5:F5"/>
    <mergeCell ref="A7:F7"/>
    <mergeCell ref="A1:J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69"/>
  <sheetViews>
    <sheetView topLeftCell="A55" zoomScaleNormal="100" workbookViewId="0">
      <selection activeCell="E12" sqref="E1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5.7109375" customWidth="1"/>
    <col min="4" max="4" width="37.28515625" customWidth="1"/>
    <col min="5" max="9" width="25.28515625" customWidth="1"/>
    <col min="13" max="13" width="9.42578125" customWidth="1"/>
  </cols>
  <sheetData>
    <row r="1" spans="1:11" ht="42" customHeight="1" x14ac:dyDescent="0.25">
      <c r="A1" s="121" t="s">
        <v>176</v>
      </c>
      <c r="B1" s="121"/>
      <c r="C1" s="121"/>
      <c r="D1" s="121"/>
      <c r="E1" s="121"/>
      <c r="F1" s="121"/>
      <c r="G1" s="121"/>
      <c r="H1" s="121"/>
      <c r="I1" s="121"/>
      <c r="J1" s="121"/>
      <c r="K1" s="58"/>
    </row>
    <row r="2" spans="1:11" ht="17.45" x14ac:dyDescent="0.3">
      <c r="A2" s="3"/>
      <c r="B2" s="3"/>
      <c r="C2" s="3"/>
      <c r="D2" s="3"/>
      <c r="E2" s="13"/>
      <c r="F2" s="13"/>
      <c r="G2" s="4"/>
      <c r="H2" s="4"/>
      <c r="I2" s="4"/>
    </row>
    <row r="3" spans="1:11" ht="18" customHeight="1" x14ac:dyDescent="0.3">
      <c r="A3" s="121" t="s">
        <v>19</v>
      </c>
      <c r="B3" s="123"/>
      <c r="C3" s="123"/>
      <c r="D3" s="123"/>
      <c r="E3" s="123"/>
      <c r="F3" s="123"/>
      <c r="G3" s="123"/>
      <c r="H3" s="123"/>
      <c r="I3" s="123"/>
    </row>
    <row r="4" spans="1:11" ht="18" x14ac:dyDescent="0.25">
      <c r="A4" s="3"/>
      <c r="B4" s="3"/>
      <c r="C4" s="23" t="s">
        <v>43</v>
      </c>
      <c r="D4" s="3"/>
      <c r="E4" s="104">
        <f>E6+E126</f>
        <v>2712771.55</v>
      </c>
      <c r="F4" s="104">
        <f>F6+F126</f>
        <v>2746637.2600000002</v>
      </c>
      <c r="G4" s="104">
        <f>G6+G126</f>
        <v>2913166.23</v>
      </c>
      <c r="H4" s="104">
        <f>H6+H126</f>
        <v>2947701.09</v>
      </c>
      <c r="I4" s="104">
        <f>I6+I126</f>
        <v>2960701.09</v>
      </c>
    </row>
    <row r="5" spans="1:11" ht="25.5" x14ac:dyDescent="0.25">
      <c r="A5" s="178" t="s">
        <v>21</v>
      </c>
      <c r="B5" s="179"/>
      <c r="C5" s="180"/>
      <c r="D5" s="11" t="s">
        <v>22</v>
      </c>
      <c r="E5" s="92" t="s">
        <v>151</v>
      </c>
      <c r="F5" s="92" t="s">
        <v>158</v>
      </c>
      <c r="G5" s="92" t="s">
        <v>152</v>
      </c>
      <c r="H5" s="92" t="s">
        <v>128</v>
      </c>
      <c r="I5" s="92" t="s">
        <v>153</v>
      </c>
    </row>
    <row r="6" spans="1:11" ht="37.15" customHeight="1" x14ac:dyDescent="0.25">
      <c r="A6" s="175" t="s">
        <v>95</v>
      </c>
      <c r="B6" s="176"/>
      <c r="C6" s="177"/>
      <c r="D6" s="41" t="s">
        <v>96</v>
      </c>
      <c r="E6" s="115">
        <f>E7+E11+E15+E19+E37+E67+E98+E107+E25+E33</f>
        <v>2414303.3199999998</v>
      </c>
      <c r="F6" s="115">
        <f>F7+F11+F15+F19+F37+F67+F98+F107+F25+F33+F29</f>
        <v>2454162.66</v>
      </c>
      <c r="G6" s="115">
        <f>G7+G11+G15+G19+G37+G67+G98+G107+G25+G33+G29</f>
        <v>2552366.23</v>
      </c>
      <c r="H6" s="115">
        <f>H7+H11+H15+H19+H37+H67+H98+H107+H25+H33+H29</f>
        <v>2586901.09</v>
      </c>
      <c r="I6" s="115">
        <f>I7+I11+I15+I19+I37+I67+I98+I107+I25+I33+I29</f>
        <v>2599901.09</v>
      </c>
    </row>
    <row r="7" spans="1:11" ht="24.95" customHeight="1" x14ac:dyDescent="0.25">
      <c r="A7" s="172" t="s">
        <v>46</v>
      </c>
      <c r="B7" s="173"/>
      <c r="C7" s="174"/>
      <c r="D7" s="28" t="s">
        <v>136</v>
      </c>
      <c r="E7" s="116">
        <f>E9</f>
        <v>159062.69</v>
      </c>
      <c r="F7" s="116">
        <f>F9</f>
        <v>78299</v>
      </c>
      <c r="G7" s="116">
        <f t="shared" ref="G7:I7" si="0">G9</f>
        <v>91553</v>
      </c>
      <c r="H7" s="116">
        <f t="shared" ref="H7" si="1">H9</f>
        <v>95000</v>
      </c>
      <c r="I7" s="116">
        <f t="shared" si="0"/>
        <v>95000</v>
      </c>
    </row>
    <row r="8" spans="1:11" s="37" customFormat="1" ht="24.95" customHeight="1" x14ac:dyDescent="0.2">
      <c r="A8" s="166" t="s">
        <v>67</v>
      </c>
      <c r="B8" s="167"/>
      <c r="C8" s="168"/>
      <c r="D8" s="36" t="s">
        <v>11</v>
      </c>
      <c r="E8" s="65">
        <f t="shared" ref="E8:F9" si="2">E9</f>
        <v>159062.69</v>
      </c>
      <c r="F8" s="65">
        <f t="shared" si="2"/>
        <v>78299</v>
      </c>
      <c r="G8" s="65">
        <f t="shared" ref="G8:I9" si="3">G9</f>
        <v>91553</v>
      </c>
      <c r="H8" s="65">
        <f t="shared" si="3"/>
        <v>95000</v>
      </c>
      <c r="I8" s="65">
        <f t="shared" si="3"/>
        <v>95000</v>
      </c>
    </row>
    <row r="9" spans="1:11" ht="24.95" customHeight="1" x14ac:dyDescent="0.25">
      <c r="A9" s="169">
        <v>3</v>
      </c>
      <c r="B9" s="170"/>
      <c r="C9" s="171"/>
      <c r="D9" s="14" t="s">
        <v>13</v>
      </c>
      <c r="E9" s="66">
        <f t="shared" si="2"/>
        <v>159062.69</v>
      </c>
      <c r="F9" s="66">
        <f t="shared" si="2"/>
        <v>78299</v>
      </c>
      <c r="G9" s="66">
        <f t="shared" si="3"/>
        <v>91553</v>
      </c>
      <c r="H9" s="66">
        <f t="shared" si="3"/>
        <v>95000</v>
      </c>
      <c r="I9" s="66">
        <f t="shared" si="3"/>
        <v>95000</v>
      </c>
    </row>
    <row r="10" spans="1:11" ht="24.95" customHeight="1" x14ac:dyDescent="0.25">
      <c r="A10" s="163">
        <v>32</v>
      </c>
      <c r="B10" s="164"/>
      <c r="C10" s="165"/>
      <c r="D10" s="14" t="s">
        <v>23</v>
      </c>
      <c r="E10" s="66">
        <v>159062.69</v>
      </c>
      <c r="F10" s="66">
        <v>78299</v>
      </c>
      <c r="G10" s="66">
        <v>91553</v>
      </c>
      <c r="H10" s="66">
        <v>95000</v>
      </c>
      <c r="I10" s="67">
        <v>95000</v>
      </c>
    </row>
    <row r="11" spans="1:11" ht="24.95" customHeight="1" x14ac:dyDescent="0.25">
      <c r="A11" s="172" t="s">
        <v>47</v>
      </c>
      <c r="B11" s="173"/>
      <c r="C11" s="174"/>
      <c r="D11" s="28" t="s">
        <v>137</v>
      </c>
      <c r="E11" s="116">
        <f>E13</f>
        <v>204.08</v>
      </c>
      <c r="F11" s="116">
        <f>F13</f>
        <v>0</v>
      </c>
      <c r="G11" s="116">
        <f t="shared" ref="G11:I11" si="4">G13</f>
        <v>0</v>
      </c>
      <c r="H11" s="116">
        <f t="shared" ref="H11" si="5">H13</f>
        <v>0</v>
      </c>
      <c r="I11" s="116">
        <f t="shared" si="4"/>
        <v>0</v>
      </c>
    </row>
    <row r="12" spans="1:11" s="38" customFormat="1" ht="24.95" customHeight="1" x14ac:dyDescent="0.25">
      <c r="A12" s="166" t="s">
        <v>67</v>
      </c>
      <c r="B12" s="167"/>
      <c r="C12" s="168"/>
      <c r="D12" s="36" t="s">
        <v>11</v>
      </c>
      <c r="E12" s="65">
        <f t="shared" ref="E12:F13" si="6">E13</f>
        <v>204.08</v>
      </c>
      <c r="F12" s="65">
        <f t="shared" si="6"/>
        <v>0</v>
      </c>
      <c r="G12" s="65">
        <f t="shared" ref="G12:I13" si="7">G13</f>
        <v>0</v>
      </c>
      <c r="H12" s="65">
        <f t="shared" si="7"/>
        <v>0</v>
      </c>
      <c r="I12" s="65">
        <f t="shared" si="7"/>
        <v>0</v>
      </c>
    </row>
    <row r="13" spans="1:11" ht="24.95" customHeight="1" x14ac:dyDescent="0.25">
      <c r="A13" s="169">
        <v>3</v>
      </c>
      <c r="B13" s="170"/>
      <c r="C13" s="171"/>
      <c r="D13" s="16" t="s">
        <v>13</v>
      </c>
      <c r="E13" s="66">
        <f t="shared" si="6"/>
        <v>204.08</v>
      </c>
      <c r="F13" s="66">
        <f t="shared" si="6"/>
        <v>0</v>
      </c>
      <c r="G13" s="66">
        <f t="shared" si="7"/>
        <v>0</v>
      </c>
      <c r="H13" s="66">
        <f t="shared" si="7"/>
        <v>0</v>
      </c>
      <c r="I13" s="66">
        <f t="shared" si="7"/>
        <v>0</v>
      </c>
    </row>
    <row r="14" spans="1:11" ht="24.95" customHeight="1" x14ac:dyDescent="0.25">
      <c r="A14" s="163">
        <v>34</v>
      </c>
      <c r="B14" s="164"/>
      <c r="C14" s="165"/>
      <c r="D14" s="16" t="s">
        <v>48</v>
      </c>
      <c r="E14" s="66">
        <v>204.08</v>
      </c>
      <c r="F14" s="66">
        <v>0</v>
      </c>
      <c r="G14" s="66">
        <v>0</v>
      </c>
      <c r="H14" s="66">
        <v>0</v>
      </c>
      <c r="I14" s="67">
        <v>0</v>
      </c>
    </row>
    <row r="15" spans="1:11" ht="24.95" customHeight="1" x14ac:dyDescent="0.25">
      <c r="A15" s="172" t="s">
        <v>49</v>
      </c>
      <c r="B15" s="173"/>
      <c r="C15" s="174"/>
      <c r="D15" s="28" t="s">
        <v>138</v>
      </c>
      <c r="E15" s="116">
        <f>E17</f>
        <v>32420.25</v>
      </c>
      <c r="F15" s="116">
        <f>F17</f>
        <v>29500</v>
      </c>
      <c r="G15" s="116">
        <f t="shared" ref="G15:I15" si="8">G17</f>
        <v>10000</v>
      </c>
      <c r="H15" s="116">
        <f t="shared" ref="H15" si="9">H17</f>
        <v>12500</v>
      </c>
      <c r="I15" s="116">
        <f t="shared" si="8"/>
        <v>12500</v>
      </c>
    </row>
    <row r="16" spans="1:11" s="38" customFormat="1" ht="24.95" customHeight="1" x14ac:dyDescent="0.25">
      <c r="A16" s="166" t="s">
        <v>67</v>
      </c>
      <c r="B16" s="167"/>
      <c r="C16" s="168"/>
      <c r="D16" s="36" t="s">
        <v>139</v>
      </c>
      <c r="E16" s="65">
        <f t="shared" ref="E16:F17" si="10">E17</f>
        <v>32420.25</v>
      </c>
      <c r="F16" s="65">
        <f t="shared" si="10"/>
        <v>29500</v>
      </c>
      <c r="G16" s="65">
        <f t="shared" ref="G16:I17" si="11">G17</f>
        <v>10000</v>
      </c>
      <c r="H16" s="65">
        <f t="shared" si="11"/>
        <v>12500</v>
      </c>
      <c r="I16" s="65">
        <f t="shared" si="11"/>
        <v>12500</v>
      </c>
    </row>
    <row r="17" spans="1:9" ht="24.95" customHeight="1" x14ac:dyDescent="0.25">
      <c r="A17" s="169">
        <v>4</v>
      </c>
      <c r="B17" s="170"/>
      <c r="C17" s="171"/>
      <c r="D17" s="16" t="s">
        <v>15</v>
      </c>
      <c r="E17" s="66">
        <f t="shared" si="10"/>
        <v>32420.25</v>
      </c>
      <c r="F17" s="66">
        <f t="shared" si="10"/>
        <v>29500</v>
      </c>
      <c r="G17" s="66">
        <f t="shared" si="11"/>
        <v>10000</v>
      </c>
      <c r="H17" s="66">
        <f t="shared" si="11"/>
        <v>12500</v>
      </c>
      <c r="I17" s="66">
        <f t="shared" si="11"/>
        <v>12500</v>
      </c>
    </row>
    <row r="18" spans="1:9" ht="24.95" customHeight="1" x14ac:dyDescent="0.25">
      <c r="A18" s="163">
        <v>42</v>
      </c>
      <c r="B18" s="164"/>
      <c r="C18" s="165"/>
      <c r="D18" s="16" t="s">
        <v>29</v>
      </c>
      <c r="E18" s="66">
        <v>32420.25</v>
      </c>
      <c r="F18" s="66">
        <v>29500</v>
      </c>
      <c r="G18" s="66">
        <v>10000</v>
      </c>
      <c r="H18" s="66">
        <v>12500</v>
      </c>
      <c r="I18" s="67">
        <v>12500</v>
      </c>
    </row>
    <row r="19" spans="1:9" ht="32.450000000000003" customHeight="1" x14ac:dyDescent="0.25">
      <c r="A19" s="172" t="s">
        <v>50</v>
      </c>
      <c r="B19" s="173"/>
      <c r="C19" s="174"/>
      <c r="D19" s="28" t="s">
        <v>140</v>
      </c>
      <c r="E19" s="116">
        <f>E21</f>
        <v>62556.56</v>
      </c>
      <c r="F19" s="116">
        <f>F21</f>
        <v>0</v>
      </c>
      <c r="G19" s="116">
        <f t="shared" ref="G19:I19" si="12">G21</f>
        <v>31500</v>
      </c>
      <c r="H19" s="116">
        <f t="shared" ref="H19" si="13">H21</f>
        <v>35500</v>
      </c>
      <c r="I19" s="116">
        <f t="shared" si="12"/>
        <v>35500</v>
      </c>
    </row>
    <row r="20" spans="1:9" s="38" customFormat="1" ht="24.95" customHeight="1" x14ac:dyDescent="0.25">
      <c r="A20" s="181" t="s">
        <v>67</v>
      </c>
      <c r="B20" s="182"/>
      <c r="C20" s="183"/>
      <c r="D20" s="53" t="s">
        <v>139</v>
      </c>
      <c r="E20" s="65">
        <f t="shared" ref="E20:F20" si="14">E21</f>
        <v>62556.56</v>
      </c>
      <c r="F20" s="65">
        <f t="shared" si="14"/>
        <v>0</v>
      </c>
      <c r="G20" s="65">
        <f t="shared" ref="G20:I20" si="15">G21</f>
        <v>31500</v>
      </c>
      <c r="H20" s="65">
        <f t="shared" si="15"/>
        <v>35500</v>
      </c>
      <c r="I20" s="65">
        <f t="shared" si="15"/>
        <v>35500</v>
      </c>
    </row>
    <row r="21" spans="1:9" ht="24.95" customHeight="1" x14ac:dyDescent="0.25">
      <c r="A21" s="169">
        <v>4</v>
      </c>
      <c r="B21" s="170"/>
      <c r="C21" s="171"/>
      <c r="D21" s="64" t="s">
        <v>15</v>
      </c>
      <c r="E21" s="66">
        <f>E24</f>
        <v>62556.56</v>
      </c>
      <c r="F21" s="66">
        <f>F24</f>
        <v>0</v>
      </c>
      <c r="G21" s="66">
        <f>G22+G23+G24</f>
        <v>31500</v>
      </c>
      <c r="H21" s="66">
        <f>H22+H23+H24</f>
        <v>35500</v>
      </c>
      <c r="I21" s="66">
        <f>I22+I23+I24</f>
        <v>35500</v>
      </c>
    </row>
    <row r="22" spans="1:9" ht="24.95" customHeight="1" x14ac:dyDescent="0.25">
      <c r="A22" s="163">
        <v>41</v>
      </c>
      <c r="B22" s="164"/>
      <c r="C22" s="165"/>
      <c r="D22" s="64" t="s">
        <v>180</v>
      </c>
      <c r="E22" s="66">
        <v>0</v>
      </c>
      <c r="F22" s="66">
        <v>0</v>
      </c>
      <c r="G22" s="66">
        <v>20000</v>
      </c>
      <c r="H22" s="66">
        <v>24000</v>
      </c>
      <c r="I22" s="66">
        <v>24000</v>
      </c>
    </row>
    <row r="23" spans="1:9" ht="24.95" customHeight="1" x14ac:dyDescent="0.25">
      <c r="A23" s="169">
        <v>42</v>
      </c>
      <c r="B23" s="170"/>
      <c r="C23" s="171"/>
      <c r="D23" s="64" t="s">
        <v>29</v>
      </c>
      <c r="E23" s="66">
        <v>0</v>
      </c>
      <c r="F23" s="66">
        <v>0</v>
      </c>
      <c r="G23" s="66">
        <v>11500</v>
      </c>
      <c r="H23" s="66">
        <v>11500</v>
      </c>
      <c r="I23" s="66">
        <v>11500</v>
      </c>
    </row>
    <row r="24" spans="1:9" ht="24.95" customHeight="1" x14ac:dyDescent="0.25">
      <c r="A24" s="163">
        <v>45</v>
      </c>
      <c r="B24" s="164"/>
      <c r="C24" s="165"/>
      <c r="D24" s="24" t="s">
        <v>35</v>
      </c>
      <c r="E24" s="66">
        <v>62556.56</v>
      </c>
      <c r="F24" s="66">
        <v>0</v>
      </c>
      <c r="G24" s="66">
        <v>0</v>
      </c>
      <c r="H24" s="66">
        <v>0</v>
      </c>
      <c r="I24" s="67">
        <v>0</v>
      </c>
    </row>
    <row r="25" spans="1:9" ht="31.15" customHeight="1" x14ac:dyDescent="0.25">
      <c r="A25" s="172" t="s">
        <v>141</v>
      </c>
      <c r="B25" s="173"/>
      <c r="C25" s="174"/>
      <c r="D25" s="54" t="s">
        <v>142</v>
      </c>
      <c r="E25" s="116">
        <f>E27</f>
        <v>0</v>
      </c>
      <c r="F25" s="116">
        <f>F27</f>
        <v>73843</v>
      </c>
      <c r="G25" s="116">
        <f t="shared" ref="G25:I25" si="16">G27</f>
        <v>55204</v>
      </c>
      <c r="H25" s="116">
        <f t="shared" ref="H25" si="17">H27</f>
        <v>50000</v>
      </c>
      <c r="I25" s="116">
        <f t="shared" si="16"/>
        <v>50000</v>
      </c>
    </row>
    <row r="26" spans="1:9" s="37" customFormat="1" ht="24.95" customHeight="1" x14ac:dyDescent="0.2">
      <c r="A26" s="166" t="s">
        <v>67</v>
      </c>
      <c r="B26" s="167"/>
      <c r="C26" s="168"/>
      <c r="D26" s="53" t="s">
        <v>11</v>
      </c>
      <c r="E26" s="65">
        <f t="shared" ref="E26:E27" si="18">E27</f>
        <v>0</v>
      </c>
      <c r="F26" s="65">
        <f t="shared" ref="F26:I27" si="19">F27</f>
        <v>73843</v>
      </c>
      <c r="G26" s="65">
        <f t="shared" si="19"/>
        <v>55204</v>
      </c>
      <c r="H26" s="65">
        <f t="shared" si="19"/>
        <v>50000</v>
      </c>
      <c r="I26" s="65">
        <f t="shared" si="19"/>
        <v>50000</v>
      </c>
    </row>
    <row r="27" spans="1:9" ht="24.95" customHeight="1" x14ac:dyDescent="0.25">
      <c r="A27" s="169">
        <v>3</v>
      </c>
      <c r="B27" s="170"/>
      <c r="C27" s="171"/>
      <c r="D27" s="55" t="s">
        <v>13</v>
      </c>
      <c r="E27" s="66">
        <f t="shared" si="18"/>
        <v>0</v>
      </c>
      <c r="F27" s="66">
        <f t="shared" si="19"/>
        <v>73843</v>
      </c>
      <c r="G27" s="66">
        <f t="shared" si="19"/>
        <v>55204</v>
      </c>
      <c r="H27" s="66">
        <f t="shared" si="19"/>
        <v>50000</v>
      </c>
      <c r="I27" s="66">
        <f t="shared" si="19"/>
        <v>50000</v>
      </c>
    </row>
    <row r="28" spans="1:9" ht="24.95" customHeight="1" x14ac:dyDescent="0.25">
      <c r="A28" s="163">
        <v>32</v>
      </c>
      <c r="B28" s="164"/>
      <c r="C28" s="165"/>
      <c r="D28" s="55" t="s">
        <v>23</v>
      </c>
      <c r="E28" s="66"/>
      <c r="F28" s="66">
        <v>73843</v>
      </c>
      <c r="G28" s="66">
        <v>55204</v>
      </c>
      <c r="H28" s="66">
        <v>50000</v>
      </c>
      <c r="I28" s="67">
        <v>50000</v>
      </c>
    </row>
    <row r="29" spans="1:9" ht="32.450000000000003" customHeight="1" x14ac:dyDescent="0.25">
      <c r="A29" s="172" t="s">
        <v>148</v>
      </c>
      <c r="B29" s="173"/>
      <c r="C29" s="174"/>
      <c r="D29" s="61" t="s">
        <v>149</v>
      </c>
      <c r="E29" s="116">
        <f>E31</f>
        <v>0</v>
      </c>
      <c r="F29" s="116">
        <f>F31</f>
        <v>109350</v>
      </c>
      <c r="G29" s="116">
        <f t="shared" ref="G29:I29" si="20">G31</f>
        <v>7000</v>
      </c>
      <c r="H29" s="116">
        <f t="shared" ref="H29" si="21">H31</f>
        <v>7000</v>
      </c>
      <c r="I29" s="116">
        <f t="shared" si="20"/>
        <v>10000</v>
      </c>
    </row>
    <row r="30" spans="1:9" s="38" customFormat="1" ht="24.95" customHeight="1" x14ac:dyDescent="0.25">
      <c r="A30" s="166" t="s">
        <v>67</v>
      </c>
      <c r="B30" s="167"/>
      <c r="C30" s="168"/>
      <c r="D30" s="60" t="s">
        <v>11</v>
      </c>
      <c r="E30" s="65">
        <f>E31</f>
        <v>0</v>
      </c>
      <c r="F30" s="65">
        <f t="shared" ref="E30:I31" si="22">F31</f>
        <v>109350</v>
      </c>
      <c r="G30" s="65">
        <f t="shared" si="22"/>
        <v>7000</v>
      </c>
      <c r="H30" s="65">
        <f t="shared" si="22"/>
        <v>7000</v>
      </c>
      <c r="I30" s="65">
        <f t="shared" si="22"/>
        <v>10000</v>
      </c>
    </row>
    <row r="31" spans="1:9" ht="24.95" customHeight="1" x14ac:dyDescent="0.25">
      <c r="A31" s="169">
        <v>4</v>
      </c>
      <c r="B31" s="170"/>
      <c r="C31" s="171"/>
      <c r="D31" s="59" t="s">
        <v>15</v>
      </c>
      <c r="E31" s="66">
        <f t="shared" si="22"/>
        <v>0</v>
      </c>
      <c r="F31" s="66">
        <f t="shared" si="22"/>
        <v>109350</v>
      </c>
      <c r="G31" s="66">
        <f t="shared" si="22"/>
        <v>7000</v>
      </c>
      <c r="H31" s="66">
        <f t="shared" si="22"/>
        <v>7000</v>
      </c>
      <c r="I31" s="66">
        <f t="shared" si="22"/>
        <v>10000</v>
      </c>
    </row>
    <row r="32" spans="1:9" ht="24.95" customHeight="1" x14ac:dyDescent="0.25">
      <c r="A32" s="163">
        <v>42</v>
      </c>
      <c r="B32" s="164"/>
      <c r="C32" s="165"/>
      <c r="D32" s="59" t="s">
        <v>29</v>
      </c>
      <c r="E32" s="66"/>
      <c r="F32" s="66">
        <v>109350</v>
      </c>
      <c r="G32" s="66">
        <v>7000</v>
      </c>
      <c r="H32" s="66">
        <v>7000</v>
      </c>
      <c r="I32" s="67">
        <v>10000</v>
      </c>
    </row>
    <row r="33" spans="1:9" ht="32.450000000000003" customHeight="1" x14ac:dyDescent="0.25">
      <c r="A33" s="172" t="s">
        <v>143</v>
      </c>
      <c r="B33" s="173"/>
      <c r="C33" s="174"/>
      <c r="D33" s="54" t="s">
        <v>144</v>
      </c>
      <c r="E33" s="116">
        <f>E35</f>
        <v>0</v>
      </c>
      <c r="F33" s="116">
        <f>F35</f>
        <v>0</v>
      </c>
      <c r="G33" s="116">
        <f t="shared" ref="G33:I33" si="23">G35</f>
        <v>0</v>
      </c>
      <c r="H33" s="116">
        <f t="shared" ref="H33" si="24">H35</f>
        <v>50000</v>
      </c>
      <c r="I33" s="116">
        <f t="shared" si="23"/>
        <v>60000</v>
      </c>
    </row>
    <row r="34" spans="1:9" s="38" customFormat="1" ht="24.95" customHeight="1" x14ac:dyDescent="0.25">
      <c r="A34" s="166" t="s">
        <v>67</v>
      </c>
      <c r="B34" s="167"/>
      <c r="C34" s="168"/>
      <c r="D34" s="60" t="s">
        <v>11</v>
      </c>
      <c r="E34" s="65">
        <f t="shared" ref="E34:E35" si="25">E35</f>
        <v>0</v>
      </c>
      <c r="F34" s="65">
        <f t="shared" ref="F34:I35" si="26">F35</f>
        <v>0</v>
      </c>
      <c r="G34" s="65">
        <f t="shared" si="26"/>
        <v>0</v>
      </c>
      <c r="H34" s="65">
        <f t="shared" si="26"/>
        <v>50000</v>
      </c>
      <c r="I34" s="65">
        <f t="shared" si="26"/>
        <v>60000</v>
      </c>
    </row>
    <row r="35" spans="1:9" ht="24.95" customHeight="1" x14ac:dyDescent="0.25">
      <c r="A35" s="169">
        <v>4</v>
      </c>
      <c r="B35" s="170"/>
      <c r="C35" s="171"/>
      <c r="D35" s="55" t="s">
        <v>15</v>
      </c>
      <c r="E35" s="66">
        <f t="shared" si="25"/>
        <v>0</v>
      </c>
      <c r="F35" s="66">
        <f t="shared" si="26"/>
        <v>0</v>
      </c>
      <c r="G35" s="66">
        <f t="shared" si="26"/>
        <v>0</v>
      </c>
      <c r="H35" s="66">
        <f t="shared" si="26"/>
        <v>50000</v>
      </c>
      <c r="I35" s="66">
        <f t="shared" si="26"/>
        <v>60000</v>
      </c>
    </row>
    <row r="36" spans="1:9" ht="24.95" customHeight="1" x14ac:dyDescent="0.25">
      <c r="A36" s="163">
        <v>45</v>
      </c>
      <c r="B36" s="164"/>
      <c r="C36" s="165"/>
      <c r="D36" s="24" t="s">
        <v>35</v>
      </c>
      <c r="E36" s="66"/>
      <c r="F36" s="66">
        <v>0</v>
      </c>
      <c r="G36" s="66">
        <v>0</v>
      </c>
      <c r="H36" s="66">
        <v>50000</v>
      </c>
      <c r="I36" s="67">
        <v>60000</v>
      </c>
    </row>
    <row r="37" spans="1:9" ht="32.450000000000003" customHeight="1" x14ac:dyDescent="0.25">
      <c r="A37" s="172" t="s">
        <v>51</v>
      </c>
      <c r="B37" s="173"/>
      <c r="C37" s="174"/>
      <c r="D37" s="28" t="s">
        <v>52</v>
      </c>
      <c r="E37" s="116">
        <f>E38+E41+E44+E51+E55+E64+E47</f>
        <v>1881530.2</v>
      </c>
      <c r="F37" s="116">
        <f>F38+F41+F44+F51+F55+F64+F47</f>
        <v>1809123.61</v>
      </c>
      <c r="G37" s="116">
        <f>G38+G41+G44+G51+G55+G64+G47</f>
        <v>1997471.73</v>
      </c>
      <c r="H37" s="116">
        <f>H38+H41+H44+H51+H55+H64+H47</f>
        <v>1997471.73</v>
      </c>
      <c r="I37" s="116">
        <f>I38+I41+I44+I51+I55+I64+I47</f>
        <v>1997471.73</v>
      </c>
    </row>
    <row r="38" spans="1:9" s="38" customFormat="1" ht="24.95" customHeight="1" x14ac:dyDescent="0.25">
      <c r="A38" s="166" t="s">
        <v>68</v>
      </c>
      <c r="B38" s="167"/>
      <c r="C38" s="168"/>
      <c r="D38" s="60" t="s">
        <v>145</v>
      </c>
      <c r="E38" s="65">
        <f t="shared" ref="E38:F39" si="27">E39</f>
        <v>700</v>
      </c>
      <c r="F38" s="65">
        <f t="shared" si="27"/>
        <v>800</v>
      </c>
      <c r="G38" s="65">
        <f t="shared" ref="G38:I39" si="28">G39</f>
        <v>2000</v>
      </c>
      <c r="H38" s="65">
        <f t="shared" si="28"/>
        <v>2000</v>
      </c>
      <c r="I38" s="65">
        <f t="shared" si="28"/>
        <v>2000</v>
      </c>
    </row>
    <row r="39" spans="1:9" ht="24.95" customHeight="1" x14ac:dyDescent="0.25">
      <c r="A39" s="169">
        <v>3</v>
      </c>
      <c r="B39" s="170"/>
      <c r="C39" s="171"/>
      <c r="D39" s="29" t="s">
        <v>13</v>
      </c>
      <c r="E39" s="66">
        <f t="shared" si="27"/>
        <v>700</v>
      </c>
      <c r="F39" s="66">
        <f t="shared" si="27"/>
        <v>800</v>
      </c>
      <c r="G39" s="66">
        <f t="shared" si="28"/>
        <v>2000</v>
      </c>
      <c r="H39" s="66">
        <f t="shared" si="28"/>
        <v>2000</v>
      </c>
      <c r="I39" s="66">
        <f t="shared" si="28"/>
        <v>2000</v>
      </c>
    </row>
    <row r="40" spans="1:9" ht="24.95" customHeight="1" x14ac:dyDescent="0.25">
      <c r="A40" s="163">
        <v>31</v>
      </c>
      <c r="B40" s="164"/>
      <c r="C40" s="165"/>
      <c r="D40" s="29" t="s">
        <v>177</v>
      </c>
      <c r="E40" s="66">
        <v>700</v>
      </c>
      <c r="F40" s="66">
        <v>800</v>
      </c>
      <c r="G40" s="66">
        <v>2000</v>
      </c>
      <c r="H40" s="66">
        <v>2000</v>
      </c>
      <c r="I40" s="67">
        <v>2000</v>
      </c>
    </row>
    <row r="41" spans="1:9" s="38" customFormat="1" ht="24.95" customHeight="1" x14ac:dyDescent="0.25">
      <c r="A41" s="166" t="s">
        <v>87</v>
      </c>
      <c r="B41" s="167"/>
      <c r="C41" s="168"/>
      <c r="D41" s="36" t="s">
        <v>72</v>
      </c>
      <c r="E41" s="65">
        <f t="shared" ref="E41:F42" si="29">E42</f>
        <v>0</v>
      </c>
      <c r="F41" s="65">
        <f t="shared" si="29"/>
        <v>0</v>
      </c>
      <c r="G41" s="65">
        <f t="shared" ref="G41:I42" si="30">G42</f>
        <v>0</v>
      </c>
      <c r="H41" s="65">
        <f t="shared" si="30"/>
        <v>0</v>
      </c>
      <c r="I41" s="65">
        <f t="shared" si="30"/>
        <v>0</v>
      </c>
    </row>
    <row r="42" spans="1:9" ht="24.95" customHeight="1" x14ac:dyDescent="0.25">
      <c r="A42" s="169">
        <v>3</v>
      </c>
      <c r="B42" s="170"/>
      <c r="C42" s="171"/>
      <c r="D42" s="29" t="s">
        <v>13</v>
      </c>
      <c r="E42" s="66">
        <f t="shared" si="29"/>
        <v>0</v>
      </c>
      <c r="F42" s="66">
        <f t="shared" si="29"/>
        <v>0</v>
      </c>
      <c r="G42" s="66">
        <f t="shared" si="30"/>
        <v>0</v>
      </c>
      <c r="H42" s="66">
        <f t="shared" si="30"/>
        <v>0</v>
      </c>
      <c r="I42" s="66">
        <f t="shared" si="30"/>
        <v>0</v>
      </c>
    </row>
    <row r="43" spans="1:9" ht="24.95" customHeight="1" x14ac:dyDescent="0.25">
      <c r="A43" s="163">
        <v>31</v>
      </c>
      <c r="B43" s="164"/>
      <c r="C43" s="165"/>
      <c r="D43" s="29" t="s">
        <v>90</v>
      </c>
      <c r="E43" s="66">
        <v>0</v>
      </c>
      <c r="F43" s="66">
        <v>0</v>
      </c>
      <c r="G43" s="66"/>
      <c r="H43" s="66"/>
      <c r="I43" s="67"/>
    </row>
    <row r="44" spans="1:9" s="38" customFormat="1" ht="24.95" customHeight="1" x14ac:dyDescent="0.25">
      <c r="A44" s="166" t="s">
        <v>171</v>
      </c>
      <c r="B44" s="167"/>
      <c r="C44" s="168"/>
      <c r="D44" s="36" t="s">
        <v>86</v>
      </c>
      <c r="E44" s="65">
        <f t="shared" ref="E44:F45" si="31">E45</f>
        <v>0</v>
      </c>
      <c r="F44" s="65">
        <f t="shared" si="31"/>
        <v>0</v>
      </c>
      <c r="G44" s="65">
        <f t="shared" ref="G44:I47" si="32">G45</f>
        <v>0</v>
      </c>
      <c r="H44" s="65">
        <f t="shared" si="32"/>
        <v>0</v>
      </c>
      <c r="I44" s="65">
        <f t="shared" si="32"/>
        <v>0</v>
      </c>
    </row>
    <row r="45" spans="1:9" ht="24.95" customHeight="1" x14ac:dyDescent="0.25">
      <c r="A45" s="169">
        <v>3</v>
      </c>
      <c r="B45" s="170"/>
      <c r="C45" s="171"/>
      <c r="D45" s="29" t="s">
        <v>13</v>
      </c>
      <c r="E45" s="66">
        <f t="shared" si="31"/>
        <v>0</v>
      </c>
      <c r="F45" s="66">
        <f t="shared" si="31"/>
        <v>0</v>
      </c>
      <c r="G45" s="66">
        <f t="shared" si="32"/>
        <v>0</v>
      </c>
      <c r="H45" s="66">
        <f t="shared" si="32"/>
        <v>0</v>
      </c>
      <c r="I45" s="66">
        <f t="shared" si="32"/>
        <v>0</v>
      </c>
    </row>
    <row r="46" spans="1:9" ht="24.95" customHeight="1" x14ac:dyDescent="0.25">
      <c r="A46" s="163">
        <v>31</v>
      </c>
      <c r="B46" s="164"/>
      <c r="C46" s="165"/>
      <c r="D46" s="29" t="s">
        <v>14</v>
      </c>
      <c r="E46" s="66">
        <v>0</v>
      </c>
      <c r="F46" s="66">
        <v>0</v>
      </c>
      <c r="G46" s="66"/>
      <c r="H46" s="66"/>
      <c r="I46" s="67"/>
    </row>
    <row r="47" spans="1:9" s="38" customFormat="1" ht="24.95" customHeight="1" x14ac:dyDescent="0.25">
      <c r="A47" s="166" t="s">
        <v>130</v>
      </c>
      <c r="B47" s="167"/>
      <c r="C47" s="168"/>
      <c r="D47" s="53" t="s">
        <v>44</v>
      </c>
      <c r="E47" s="65">
        <f t="shared" ref="E47" si="33">E48</f>
        <v>0</v>
      </c>
      <c r="F47" s="65">
        <f t="shared" ref="F47" si="34">F48</f>
        <v>0</v>
      </c>
      <c r="G47" s="65">
        <f t="shared" si="32"/>
        <v>0</v>
      </c>
      <c r="H47" s="65">
        <f t="shared" si="32"/>
        <v>0</v>
      </c>
      <c r="I47" s="65">
        <f t="shared" si="32"/>
        <v>0</v>
      </c>
    </row>
    <row r="48" spans="1:9" ht="24.95" customHeight="1" x14ac:dyDescent="0.25">
      <c r="A48" s="169">
        <v>3</v>
      </c>
      <c r="B48" s="170"/>
      <c r="C48" s="171"/>
      <c r="D48" s="55" t="s">
        <v>13</v>
      </c>
      <c r="E48" s="66">
        <f>E49+E50</f>
        <v>0</v>
      </c>
      <c r="F48" s="66">
        <f t="shared" ref="F48:I48" si="35">F49+F50</f>
        <v>0</v>
      </c>
      <c r="G48" s="66">
        <f t="shared" si="35"/>
        <v>0</v>
      </c>
      <c r="H48" s="66">
        <f t="shared" ref="H48" si="36">H49+H50</f>
        <v>0</v>
      </c>
      <c r="I48" s="66">
        <f t="shared" si="35"/>
        <v>0</v>
      </c>
    </row>
    <row r="49" spans="1:9" ht="24.95" customHeight="1" x14ac:dyDescent="0.25">
      <c r="A49" s="163">
        <v>31</v>
      </c>
      <c r="B49" s="164"/>
      <c r="C49" s="165"/>
      <c r="D49" s="55" t="s">
        <v>14</v>
      </c>
      <c r="E49" s="66">
        <v>0</v>
      </c>
      <c r="F49" s="66">
        <v>0</v>
      </c>
      <c r="G49" s="66"/>
      <c r="H49" s="66"/>
      <c r="I49" s="67"/>
    </row>
    <row r="50" spans="1:9" ht="24.95" customHeight="1" x14ac:dyDescent="0.25">
      <c r="A50" s="163">
        <v>32</v>
      </c>
      <c r="B50" s="164"/>
      <c r="C50" s="165"/>
      <c r="D50" s="55" t="s">
        <v>81</v>
      </c>
      <c r="E50" s="66">
        <v>0</v>
      </c>
      <c r="F50" s="66">
        <v>0</v>
      </c>
      <c r="G50" s="66"/>
      <c r="H50" s="66"/>
      <c r="I50" s="67"/>
    </row>
    <row r="51" spans="1:9" s="38" customFormat="1" ht="24.95" customHeight="1" x14ac:dyDescent="0.25">
      <c r="A51" s="166" t="s">
        <v>79</v>
      </c>
      <c r="B51" s="167"/>
      <c r="C51" s="168"/>
      <c r="D51" s="36" t="s">
        <v>76</v>
      </c>
      <c r="E51" s="65">
        <f>E52</f>
        <v>0</v>
      </c>
      <c r="F51" s="65">
        <f>F52</f>
        <v>0</v>
      </c>
      <c r="G51" s="65">
        <f t="shared" ref="G51:I51" si="37">G52</f>
        <v>0</v>
      </c>
      <c r="H51" s="65">
        <f t="shared" si="37"/>
        <v>0</v>
      </c>
      <c r="I51" s="65">
        <f t="shared" si="37"/>
        <v>0</v>
      </c>
    </row>
    <row r="52" spans="1:9" ht="24.95" customHeight="1" x14ac:dyDescent="0.25">
      <c r="A52" s="169">
        <v>3</v>
      </c>
      <c r="B52" s="170"/>
      <c r="C52" s="171"/>
      <c r="D52" s="29" t="s">
        <v>13</v>
      </c>
      <c r="E52" s="66">
        <f>E53+E54</f>
        <v>0</v>
      </c>
      <c r="F52" s="66">
        <f>F53+F54</f>
        <v>0</v>
      </c>
      <c r="G52" s="66">
        <f t="shared" ref="G52:I52" si="38">G53+G54</f>
        <v>0</v>
      </c>
      <c r="H52" s="66">
        <f t="shared" ref="H52" si="39">H53+H54</f>
        <v>0</v>
      </c>
      <c r="I52" s="66">
        <f t="shared" si="38"/>
        <v>0</v>
      </c>
    </row>
    <row r="53" spans="1:9" ht="24.95" customHeight="1" x14ac:dyDescent="0.25">
      <c r="A53" s="163">
        <v>31</v>
      </c>
      <c r="B53" s="164"/>
      <c r="C53" s="165"/>
      <c r="D53" s="29" t="s">
        <v>14</v>
      </c>
      <c r="E53" s="66">
        <v>0</v>
      </c>
      <c r="F53" s="66">
        <v>0</v>
      </c>
      <c r="G53" s="66"/>
      <c r="H53" s="66"/>
      <c r="I53" s="67"/>
    </row>
    <row r="54" spans="1:9" ht="24.95" customHeight="1" x14ac:dyDescent="0.25">
      <c r="A54" s="163">
        <v>32</v>
      </c>
      <c r="B54" s="164"/>
      <c r="C54" s="165"/>
      <c r="D54" s="29" t="s">
        <v>81</v>
      </c>
      <c r="E54" s="66">
        <v>0</v>
      </c>
      <c r="F54" s="66">
        <v>0</v>
      </c>
      <c r="G54" s="66"/>
      <c r="H54" s="66"/>
      <c r="I54" s="67"/>
    </row>
    <row r="55" spans="1:9" s="38" customFormat="1" ht="24.95" customHeight="1" x14ac:dyDescent="0.25">
      <c r="A55" s="166" t="s">
        <v>172</v>
      </c>
      <c r="B55" s="167"/>
      <c r="C55" s="168"/>
      <c r="D55" s="36" t="s">
        <v>78</v>
      </c>
      <c r="E55" s="65">
        <f>E56</f>
        <v>1880830.2</v>
      </c>
      <c r="F55" s="65">
        <f>F56</f>
        <v>1808323.61</v>
      </c>
      <c r="G55" s="65">
        <f t="shared" ref="G55:I55" si="40">G56</f>
        <v>1995471.73</v>
      </c>
      <c r="H55" s="65">
        <f t="shared" si="40"/>
        <v>1995471.73</v>
      </c>
      <c r="I55" s="65">
        <f t="shared" si="40"/>
        <v>1995471.73</v>
      </c>
    </row>
    <row r="56" spans="1:9" ht="24.95" customHeight="1" x14ac:dyDescent="0.25">
      <c r="A56" s="169">
        <v>3</v>
      </c>
      <c r="B56" s="170"/>
      <c r="C56" s="171"/>
      <c r="D56" s="16" t="s">
        <v>13</v>
      </c>
      <c r="E56" s="66">
        <f>E57+E60+E63</f>
        <v>1880830.2</v>
      </c>
      <c r="F56" s="66">
        <f>F57+F60</f>
        <v>1808323.61</v>
      </c>
      <c r="G56" s="66">
        <f t="shared" ref="G56" si="41">G57+G60</f>
        <v>1995471.73</v>
      </c>
      <c r="H56" s="66">
        <f t="shared" ref="H56:I56" si="42">H57+H60</f>
        <v>1995471.73</v>
      </c>
      <c r="I56" s="66">
        <f t="shared" si="42"/>
        <v>1995471.73</v>
      </c>
    </row>
    <row r="57" spans="1:9" ht="24.95" customHeight="1" x14ac:dyDescent="0.25">
      <c r="A57" s="163">
        <v>31</v>
      </c>
      <c r="B57" s="164"/>
      <c r="C57" s="165"/>
      <c r="D57" s="16" t="s">
        <v>14</v>
      </c>
      <c r="E57" s="66">
        <v>1842319.65</v>
      </c>
      <c r="F57" s="66">
        <v>1808323.61</v>
      </c>
      <c r="G57" s="66">
        <v>1995471.73</v>
      </c>
      <c r="H57" s="66">
        <v>1995471.73</v>
      </c>
      <c r="I57" s="66">
        <v>1995471.73</v>
      </c>
    </row>
    <row r="58" spans="1:9" ht="24.95" customHeight="1" x14ac:dyDescent="0.25">
      <c r="A58" s="30"/>
      <c r="B58" s="31"/>
      <c r="C58" s="32"/>
      <c r="D58" s="35" t="s">
        <v>82</v>
      </c>
      <c r="E58" s="117">
        <v>1842319.65</v>
      </c>
      <c r="F58" s="117">
        <v>1808323.61</v>
      </c>
      <c r="G58" s="117">
        <v>1995471.73</v>
      </c>
      <c r="H58" s="117">
        <v>1995471.73</v>
      </c>
      <c r="I58" s="117">
        <v>1995471.73</v>
      </c>
    </row>
    <row r="59" spans="1:9" ht="24.95" customHeight="1" x14ac:dyDescent="0.25">
      <c r="A59" s="30"/>
      <c r="B59" s="31"/>
      <c r="C59" s="32"/>
      <c r="D59" s="35" t="s">
        <v>83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</row>
    <row r="60" spans="1:9" s="57" customFormat="1" ht="24.95" customHeight="1" x14ac:dyDescent="0.25">
      <c r="A60" s="184">
        <v>32</v>
      </c>
      <c r="B60" s="185"/>
      <c r="C60" s="186"/>
      <c r="D60" s="56" t="s">
        <v>23</v>
      </c>
      <c r="E60" s="118">
        <v>38510.550000000003</v>
      </c>
      <c r="F60" s="118">
        <v>0</v>
      </c>
      <c r="G60" s="118">
        <v>0</v>
      </c>
      <c r="H60" s="118">
        <v>0</v>
      </c>
      <c r="I60" s="118">
        <v>0</v>
      </c>
    </row>
    <row r="61" spans="1:9" ht="24.95" customHeight="1" x14ac:dyDescent="0.25">
      <c r="A61" s="30"/>
      <c r="B61" s="31"/>
      <c r="C61" s="32"/>
      <c r="D61" s="35" t="s">
        <v>84</v>
      </c>
      <c r="E61" s="117">
        <v>36522.550000000003</v>
      </c>
      <c r="F61" s="117">
        <v>0</v>
      </c>
      <c r="G61" s="117">
        <v>0</v>
      </c>
      <c r="H61" s="117">
        <v>0</v>
      </c>
      <c r="I61" s="117">
        <v>0</v>
      </c>
    </row>
    <row r="62" spans="1:9" ht="24.95" customHeight="1" x14ac:dyDescent="0.25">
      <c r="A62" s="30"/>
      <c r="B62" s="31"/>
      <c r="C62" s="32"/>
      <c r="D62" s="35" t="s">
        <v>85</v>
      </c>
      <c r="E62" s="117">
        <v>1988</v>
      </c>
      <c r="F62" s="117">
        <v>0</v>
      </c>
      <c r="G62" s="117">
        <v>0</v>
      </c>
      <c r="H62" s="117">
        <v>0</v>
      </c>
      <c r="I62" s="117">
        <v>0</v>
      </c>
    </row>
    <row r="63" spans="1:9" ht="24.95" customHeight="1" x14ac:dyDescent="0.25">
      <c r="A63" s="184">
        <v>34</v>
      </c>
      <c r="B63" s="185"/>
      <c r="C63" s="186"/>
      <c r="D63" s="35" t="s">
        <v>33</v>
      </c>
      <c r="E63" s="66">
        <v>0</v>
      </c>
      <c r="F63" s="117">
        <v>0</v>
      </c>
      <c r="G63" s="117"/>
      <c r="H63" s="117"/>
      <c r="I63" s="117"/>
    </row>
    <row r="64" spans="1:9" s="38" customFormat="1" ht="24.95" customHeight="1" x14ac:dyDescent="0.25">
      <c r="A64" s="166" t="s">
        <v>173</v>
      </c>
      <c r="B64" s="167"/>
      <c r="C64" s="168"/>
      <c r="D64" s="36" t="s">
        <v>42</v>
      </c>
      <c r="E64" s="65">
        <f t="shared" ref="E64:F65" si="43">E65</f>
        <v>0</v>
      </c>
      <c r="F64" s="65">
        <f t="shared" si="43"/>
        <v>0</v>
      </c>
      <c r="G64" s="65">
        <f t="shared" ref="G64:I65" si="44">G65</f>
        <v>0</v>
      </c>
      <c r="H64" s="65">
        <f t="shared" si="44"/>
        <v>0</v>
      </c>
      <c r="I64" s="65">
        <f t="shared" si="44"/>
        <v>0</v>
      </c>
    </row>
    <row r="65" spans="1:9" ht="24.95" customHeight="1" x14ac:dyDescent="0.25">
      <c r="A65" s="169">
        <v>3</v>
      </c>
      <c r="B65" s="170"/>
      <c r="C65" s="171"/>
      <c r="D65" s="29" t="s">
        <v>13</v>
      </c>
      <c r="E65" s="66">
        <f t="shared" si="43"/>
        <v>0</v>
      </c>
      <c r="F65" s="66">
        <f t="shared" si="43"/>
        <v>0</v>
      </c>
      <c r="G65" s="66">
        <f t="shared" si="44"/>
        <v>0</v>
      </c>
      <c r="H65" s="66">
        <f t="shared" si="44"/>
        <v>0</v>
      </c>
      <c r="I65" s="66">
        <f t="shared" si="44"/>
        <v>0</v>
      </c>
    </row>
    <row r="66" spans="1:9" ht="24.95" customHeight="1" x14ac:dyDescent="0.25">
      <c r="A66" s="163">
        <v>31</v>
      </c>
      <c r="B66" s="164"/>
      <c r="C66" s="165"/>
      <c r="D66" s="29" t="s">
        <v>91</v>
      </c>
      <c r="E66" s="66">
        <v>0</v>
      </c>
      <c r="F66" s="66">
        <v>0</v>
      </c>
      <c r="G66" s="66">
        <v>0</v>
      </c>
      <c r="H66" s="66">
        <v>0</v>
      </c>
      <c r="I66" s="66">
        <v>0</v>
      </c>
    </row>
    <row r="67" spans="1:9" ht="24.95" customHeight="1" x14ac:dyDescent="0.25">
      <c r="A67" s="172" t="s">
        <v>53</v>
      </c>
      <c r="B67" s="173"/>
      <c r="C67" s="174"/>
      <c r="D67" s="28" t="s">
        <v>54</v>
      </c>
      <c r="E67" s="116">
        <f>E68+E72+E75+E79+E85+E90+E94+E96+E83+E81</f>
        <v>236422.43000000002</v>
      </c>
      <c r="F67" s="116">
        <f>F68+F72+F75+F79+F85+F90+F94+F96+F83+F81</f>
        <v>294200.19</v>
      </c>
      <c r="G67" s="116">
        <f>G68+G72+G75+G79+G85+G90+G94+G96+G83+G81</f>
        <v>320362.96999999997</v>
      </c>
      <c r="H67" s="116">
        <f>H68+H72+H75+H79+H85+H90+H94+H96+H83+H81</f>
        <v>302279.36</v>
      </c>
      <c r="I67" s="116">
        <f>I68+I72+I75+I79+I85+I90+I94+I96+I83+I81</f>
        <v>302279.36</v>
      </c>
    </row>
    <row r="68" spans="1:9" s="39" customFormat="1" ht="24.95" customHeight="1" x14ac:dyDescent="0.2">
      <c r="A68" s="166" t="s">
        <v>68</v>
      </c>
      <c r="B68" s="167"/>
      <c r="C68" s="168"/>
      <c r="D68" s="36" t="s">
        <v>69</v>
      </c>
      <c r="E68" s="65">
        <f>E69</f>
        <v>6621.05</v>
      </c>
      <c r="F68" s="65">
        <f>F69</f>
        <v>3890</v>
      </c>
      <c r="G68" s="65">
        <f t="shared" ref="G68:I68" si="45">G69</f>
        <v>10650</v>
      </c>
      <c r="H68" s="65">
        <f t="shared" si="45"/>
        <v>10650</v>
      </c>
      <c r="I68" s="65">
        <f t="shared" si="45"/>
        <v>10650</v>
      </c>
    </row>
    <row r="69" spans="1:9" ht="24.95" customHeight="1" x14ac:dyDescent="0.25">
      <c r="A69" s="169">
        <v>3</v>
      </c>
      <c r="B69" s="170"/>
      <c r="C69" s="171"/>
      <c r="D69" s="16" t="s">
        <v>13</v>
      </c>
      <c r="E69" s="66">
        <f>E70+E71</f>
        <v>6621.05</v>
      </c>
      <c r="F69" s="66">
        <f>F70+F71</f>
        <v>3890</v>
      </c>
      <c r="G69" s="66">
        <f>G70+G71</f>
        <v>10650</v>
      </c>
      <c r="H69" s="66">
        <f>H70+H71</f>
        <v>10650</v>
      </c>
      <c r="I69" s="66">
        <f>I70+I71</f>
        <v>10650</v>
      </c>
    </row>
    <row r="70" spans="1:9" ht="24.95" customHeight="1" x14ac:dyDescent="0.25">
      <c r="A70" s="163">
        <v>32</v>
      </c>
      <c r="B70" s="164"/>
      <c r="C70" s="165"/>
      <c r="D70" s="29" t="s">
        <v>92</v>
      </c>
      <c r="E70" s="66">
        <v>6621.05</v>
      </c>
      <c r="F70" s="66">
        <v>3890</v>
      </c>
      <c r="G70" s="66">
        <v>10650</v>
      </c>
      <c r="H70" s="66">
        <v>10650</v>
      </c>
      <c r="I70" s="66">
        <v>10650</v>
      </c>
    </row>
    <row r="71" spans="1:9" ht="36.75" customHeight="1" x14ac:dyDescent="0.25">
      <c r="A71" s="163">
        <v>37</v>
      </c>
      <c r="B71" s="164"/>
      <c r="C71" s="165"/>
      <c r="D71" s="34" t="s">
        <v>93</v>
      </c>
      <c r="E71" s="66">
        <v>0</v>
      </c>
      <c r="F71" s="66">
        <v>0</v>
      </c>
      <c r="G71" s="66">
        <v>0</v>
      </c>
      <c r="H71" s="66">
        <v>0</v>
      </c>
      <c r="I71" s="67">
        <v>0</v>
      </c>
    </row>
    <row r="72" spans="1:9" s="39" customFormat="1" ht="24.95" customHeight="1" x14ac:dyDescent="0.2">
      <c r="A72" s="166" t="s">
        <v>87</v>
      </c>
      <c r="B72" s="167"/>
      <c r="C72" s="168"/>
      <c r="D72" s="36" t="s">
        <v>72</v>
      </c>
      <c r="E72" s="65">
        <f>E74+E73</f>
        <v>0</v>
      </c>
      <c r="F72" s="65">
        <v>0</v>
      </c>
      <c r="G72" s="65">
        <f>G74+G73</f>
        <v>840</v>
      </c>
      <c r="H72" s="65">
        <f>H74+H73</f>
        <v>0</v>
      </c>
      <c r="I72" s="65">
        <f>I74+I73</f>
        <v>0</v>
      </c>
    </row>
    <row r="73" spans="1:9" s="39" customFormat="1" ht="24.95" customHeight="1" x14ac:dyDescent="0.2">
      <c r="A73" s="163">
        <v>32</v>
      </c>
      <c r="B73" s="164"/>
      <c r="C73" s="165"/>
      <c r="D73" s="45" t="s">
        <v>23</v>
      </c>
      <c r="E73" s="66">
        <v>0</v>
      </c>
      <c r="F73" s="66">
        <v>0</v>
      </c>
      <c r="G73" s="66">
        <v>840</v>
      </c>
      <c r="H73" s="66">
        <v>0</v>
      </c>
      <c r="I73" s="66">
        <v>0</v>
      </c>
    </row>
    <row r="74" spans="1:9" ht="27.75" customHeight="1" x14ac:dyDescent="0.25">
      <c r="A74" s="163">
        <v>37</v>
      </c>
      <c r="B74" s="164"/>
      <c r="C74" s="165"/>
      <c r="D74" s="34" t="s">
        <v>34</v>
      </c>
      <c r="E74" s="66">
        <v>0</v>
      </c>
      <c r="F74" s="66">
        <v>0</v>
      </c>
      <c r="G74" s="66">
        <v>0</v>
      </c>
      <c r="H74" s="66">
        <v>0</v>
      </c>
      <c r="I74" s="67">
        <v>0</v>
      </c>
    </row>
    <row r="75" spans="1:9" s="39" customFormat="1" ht="24.95" customHeight="1" x14ac:dyDescent="0.2">
      <c r="A75" s="166" t="s">
        <v>171</v>
      </c>
      <c r="B75" s="167"/>
      <c r="C75" s="168"/>
      <c r="D75" s="36" t="s">
        <v>94</v>
      </c>
      <c r="E75" s="65">
        <f>E76</f>
        <v>72800.240000000005</v>
      </c>
      <c r="F75" s="65">
        <f>F76</f>
        <v>71140</v>
      </c>
      <c r="G75" s="65">
        <f t="shared" ref="G75:I75" si="46">G76</f>
        <v>82557.97</v>
      </c>
      <c r="H75" s="65">
        <f t="shared" si="46"/>
        <v>82557.97</v>
      </c>
      <c r="I75" s="65">
        <f t="shared" si="46"/>
        <v>82557.97</v>
      </c>
    </row>
    <row r="76" spans="1:9" ht="24.95" customHeight="1" x14ac:dyDescent="0.25">
      <c r="A76" s="169">
        <v>3</v>
      </c>
      <c r="B76" s="170"/>
      <c r="C76" s="171"/>
      <c r="D76" s="16" t="s">
        <v>13</v>
      </c>
      <c r="E76" s="66">
        <f>E77+E78</f>
        <v>72800.240000000005</v>
      </c>
      <c r="F76" s="66">
        <f>F77+F78</f>
        <v>71140</v>
      </c>
      <c r="G76" s="66">
        <f t="shared" ref="G76:I76" si="47">G77+G78</f>
        <v>82557.97</v>
      </c>
      <c r="H76" s="66">
        <f t="shared" ref="H76" si="48">H77+H78</f>
        <v>82557.97</v>
      </c>
      <c r="I76" s="66">
        <f t="shared" si="47"/>
        <v>82557.97</v>
      </c>
    </row>
    <row r="77" spans="1:9" ht="24.95" customHeight="1" x14ac:dyDescent="0.25">
      <c r="A77" s="163">
        <v>32</v>
      </c>
      <c r="B77" s="164"/>
      <c r="C77" s="165"/>
      <c r="D77" s="29" t="s">
        <v>23</v>
      </c>
      <c r="E77" s="66">
        <v>72800.240000000005</v>
      </c>
      <c r="F77" s="66">
        <v>71140</v>
      </c>
      <c r="G77" s="66">
        <v>82557.97</v>
      </c>
      <c r="H77" s="66">
        <v>82557.97</v>
      </c>
      <c r="I77" s="66">
        <v>82557.97</v>
      </c>
    </row>
    <row r="78" spans="1:9" ht="24.95" customHeight="1" x14ac:dyDescent="0.25">
      <c r="A78" s="163">
        <v>37</v>
      </c>
      <c r="B78" s="164"/>
      <c r="C78" s="165"/>
      <c r="D78" s="34" t="s">
        <v>34</v>
      </c>
      <c r="E78" s="66">
        <v>0</v>
      </c>
      <c r="F78" s="66">
        <v>0</v>
      </c>
      <c r="G78" s="66">
        <v>0</v>
      </c>
      <c r="H78" s="66">
        <v>0</v>
      </c>
      <c r="I78" s="67">
        <v>0</v>
      </c>
    </row>
    <row r="79" spans="1:9" s="39" customFormat="1" ht="24.95" customHeight="1" x14ac:dyDescent="0.2">
      <c r="A79" s="166" t="s">
        <v>88</v>
      </c>
      <c r="B79" s="167"/>
      <c r="C79" s="168"/>
      <c r="D79" s="36" t="s">
        <v>74</v>
      </c>
      <c r="E79" s="65">
        <f>E80</f>
        <v>0</v>
      </c>
      <c r="F79" s="65">
        <v>12964.53</v>
      </c>
      <c r="G79" s="65">
        <v>16320</v>
      </c>
      <c r="H79" s="65">
        <f t="shared" ref="G79:I81" si="49">H80</f>
        <v>0</v>
      </c>
      <c r="I79" s="65">
        <f t="shared" si="49"/>
        <v>0</v>
      </c>
    </row>
    <row r="80" spans="1:9" ht="24.95" customHeight="1" x14ac:dyDescent="0.25">
      <c r="A80" s="163">
        <v>32</v>
      </c>
      <c r="B80" s="164"/>
      <c r="C80" s="165"/>
      <c r="D80" s="29" t="s">
        <v>23</v>
      </c>
      <c r="E80" s="66">
        <v>0</v>
      </c>
      <c r="F80" s="66">
        <v>0</v>
      </c>
      <c r="G80" s="66">
        <v>0</v>
      </c>
      <c r="H80" s="66">
        <v>0</v>
      </c>
      <c r="I80" s="67">
        <v>0</v>
      </c>
    </row>
    <row r="81" spans="1:9" s="39" customFormat="1" ht="24.95" customHeight="1" x14ac:dyDescent="0.2">
      <c r="A81" s="166" t="s">
        <v>170</v>
      </c>
      <c r="B81" s="167"/>
      <c r="C81" s="168"/>
      <c r="D81" s="53" t="s">
        <v>145</v>
      </c>
      <c r="E81" s="65">
        <f>E82</f>
        <v>0</v>
      </c>
      <c r="F81" s="65">
        <f>F82</f>
        <v>0</v>
      </c>
      <c r="G81" s="65">
        <f t="shared" si="49"/>
        <v>0</v>
      </c>
      <c r="H81" s="65">
        <f t="shared" si="49"/>
        <v>0</v>
      </c>
      <c r="I81" s="65">
        <f t="shared" si="49"/>
        <v>0</v>
      </c>
    </row>
    <row r="82" spans="1:9" ht="24.95" customHeight="1" x14ac:dyDescent="0.25">
      <c r="A82" s="163">
        <v>32</v>
      </c>
      <c r="B82" s="164"/>
      <c r="C82" s="165"/>
      <c r="D82" s="55" t="s">
        <v>23</v>
      </c>
      <c r="E82" s="66">
        <v>0</v>
      </c>
      <c r="F82" s="66">
        <v>0</v>
      </c>
      <c r="G82" s="66">
        <v>0</v>
      </c>
      <c r="H82" s="66">
        <v>0</v>
      </c>
      <c r="I82" s="67">
        <v>0</v>
      </c>
    </row>
    <row r="83" spans="1:9" ht="24.95" customHeight="1" x14ac:dyDescent="0.25">
      <c r="A83" s="166" t="s">
        <v>112</v>
      </c>
      <c r="B83" s="167"/>
      <c r="C83" s="168"/>
      <c r="D83" s="46" t="s">
        <v>114</v>
      </c>
      <c r="E83" s="65">
        <v>0</v>
      </c>
      <c r="F83" s="65">
        <v>0</v>
      </c>
      <c r="G83" s="65">
        <f t="shared" ref="G83:I83" si="50">G84</f>
        <v>0</v>
      </c>
      <c r="H83" s="65">
        <f t="shared" si="50"/>
        <v>0</v>
      </c>
      <c r="I83" s="65">
        <f t="shared" si="50"/>
        <v>0</v>
      </c>
    </row>
    <row r="84" spans="1:9" ht="24.95" customHeight="1" x14ac:dyDescent="0.25">
      <c r="A84" s="163">
        <v>32</v>
      </c>
      <c r="B84" s="164"/>
      <c r="C84" s="165"/>
      <c r="D84" s="45" t="s">
        <v>23</v>
      </c>
      <c r="E84" s="66">
        <v>0</v>
      </c>
      <c r="F84" s="66">
        <v>0</v>
      </c>
      <c r="G84" s="66">
        <v>0</v>
      </c>
      <c r="H84" s="66">
        <v>0</v>
      </c>
      <c r="I84" s="67">
        <v>0</v>
      </c>
    </row>
    <row r="85" spans="1:9" s="39" customFormat="1" ht="24.95" customHeight="1" x14ac:dyDescent="0.2">
      <c r="A85" s="166" t="s">
        <v>172</v>
      </c>
      <c r="B85" s="167"/>
      <c r="C85" s="168"/>
      <c r="D85" s="36" t="s">
        <v>40</v>
      </c>
      <c r="E85" s="65">
        <f>E86</f>
        <v>156814.1</v>
      </c>
      <c r="F85" s="65">
        <f>F86</f>
        <v>206205.66</v>
      </c>
      <c r="G85" s="65">
        <f t="shared" ref="G85:I85" si="51">G86</f>
        <v>208071.39</v>
      </c>
      <c r="H85" s="65">
        <f t="shared" si="51"/>
        <v>208071.39</v>
      </c>
      <c r="I85" s="65">
        <f t="shared" si="51"/>
        <v>208071.39</v>
      </c>
    </row>
    <row r="86" spans="1:9" ht="24.95" customHeight="1" x14ac:dyDescent="0.25">
      <c r="A86" s="169">
        <v>3</v>
      </c>
      <c r="B86" s="170"/>
      <c r="C86" s="171"/>
      <c r="D86" s="29" t="s">
        <v>13</v>
      </c>
      <c r="E86" s="66">
        <f>E87+E89+E88</f>
        <v>156814.1</v>
      </c>
      <c r="F86" s="66">
        <f t="shared" ref="F86:I86" si="52">F87+F89+F88</f>
        <v>206205.66</v>
      </c>
      <c r="G86" s="66">
        <f t="shared" si="52"/>
        <v>208071.39</v>
      </c>
      <c r="H86" s="66">
        <f t="shared" ref="H86" si="53">H87+H89+H88</f>
        <v>208071.39</v>
      </c>
      <c r="I86" s="66">
        <f t="shared" si="52"/>
        <v>208071.39</v>
      </c>
    </row>
    <row r="87" spans="1:9" ht="24.95" customHeight="1" x14ac:dyDescent="0.25">
      <c r="A87" s="163">
        <v>32</v>
      </c>
      <c r="B87" s="164"/>
      <c r="C87" s="165"/>
      <c r="D87" s="16" t="s">
        <v>23</v>
      </c>
      <c r="E87" s="66">
        <v>124728</v>
      </c>
      <c r="F87" s="66">
        <v>173678.29</v>
      </c>
      <c r="G87" s="66">
        <v>166171.39000000001</v>
      </c>
      <c r="H87" s="66">
        <v>166171.39000000001</v>
      </c>
      <c r="I87" s="66">
        <v>166171.39000000001</v>
      </c>
    </row>
    <row r="88" spans="1:9" ht="24.95" customHeight="1" x14ac:dyDescent="0.25">
      <c r="A88" s="163">
        <v>37</v>
      </c>
      <c r="B88" s="164"/>
      <c r="C88" s="165"/>
      <c r="D88" s="34" t="s">
        <v>34</v>
      </c>
      <c r="E88" s="66">
        <v>30811.01</v>
      </c>
      <c r="F88" s="66">
        <v>31216.37</v>
      </c>
      <c r="G88" s="66">
        <v>40700</v>
      </c>
      <c r="H88" s="66">
        <v>40700</v>
      </c>
      <c r="I88" s="67">
        <v>40700</v>
      </c>
    </row>
    <row r="89" spans="1:9" ht="24.95" customHeight="1" x14ac:dyDescent="0.25">
      <c r="A89" s="163">
        <v>38</v>
      </c>
      <c r="B89" s="164"/>
      <c r="C89" s="165"/>
      <c r="D89" s="34" t="s">
        <v>113</v>
      </c>
      <c r="E89" s="66">
        <v>1275.0899999999999</v>
      </c>
      <c r="F89" s="66">
        <v>1311</v>
      </c>
      <c r="G89" s="66">
        <v>1200</v>
      </c>
      <c r="H89" s="66">
        <v>1200</v>
      </c>
      <c r="I89" s="67">
        <v>1200</v>
      </c>
    </row>
    <row r="90" spans="1:9" s="39" customFormat="1" ht="24.95" customHeight="1" x14ac:dyDescent="0.2">
      <c r="A90" s="166" t="s">
        <v>89</v>
      </c>
      <c r="B90" s="167"/>
      <c r="C90" s="168"/>
      <c r="D90" s="36" t="s">
        <v>75</v>
      </c>
      <c r="E90" s="65">
        <f>E91</f>
        <v>0</v>
      </c>
      <c r="F90" s="65">
        <f>F91</f>
        <v>0</v>
      </c>
      <c r="G90" s="65">
        <v>923.61</v>
      </c>
      <c r="H90" s="65">
        <f t="shared" ref="H90:I90" si="54">H91</f>
        <v>0</v>
      </c>
      <c r="I90" s="65">
        <f t="shared" si="54"/>
        <v>0</v>
      </c>
    </row>
    <row r="91" spans="1:9" ht="24.95" customHeight="1" x14ac:dyDescent="0.25">
      <c r="A91" s="169">
        <v>3</v>
      </c>
      <c r="B91" s="170"/>
      <c r="C91" s="171"/>
      <c r="D91" s="29" t="s">
        <v>13</v>
      </c>
      <c r="E91" s="66">
        <f>E92+E93</f>
        <v>0</v>
      </c>
      <c r="F91" s="66">
        <f>F92+F93</f>
        <v>0</v>
      </c>
      <c r="G91" s="66">
        <f t="shared" ref="G91:I91" si="55">G92+G93</f>
        <v>0</v>
      </c>
      <c r="H91" s="66">
        <f t="shared" ref="H91" si="56">H92+H93</f>
        <v>0</v>
      </c>
      <c r="I91" s="66">
        <f t="shared" si="55"/>
        <v>0</v>
      </c>
    </row>
    <row r="92" spans="1:9" ht="24.95" customHeight="1" x14ac:dyDescent="0.25">
      <c r="A92" s="163">
        <v>32</v>
      </c>
      <c r="B92" s="164"/>
      <c r="C92" s="165"/>
      <c r="D92" s="29" t="s">
        <v>23</v>
      </c>
      <c r="E92" s="66">
        <v>0</v>
      </c>
      <c r="F92" s="66">
        <v>0</v>
      </c>
      <c r="G92" s="66">
        <v>0</v>
      </c>
      <c r="H92" s="66">
        <v>0</v>
      </c>
      <c r="I92" s="67">
        <v>0</v>
      </c>
    </row>
    <row r="93" spans="1:9" ht="24.95" customHeight="1" x14ac:dyDescent="0.25">
      <c r="A93" s="163">
        <v>37</v>
      </c>
      <c r="B93" s="164"/>
      <c r="C93" s="165"/>
      <c r="D93" s="34" t="s">
        <v>34</v>
      </c>
      <c r="E93" s="66">
        <v>0</v>
      </c>
      <c r="F93" s="66">
        <v>0</v>
      </c>
      <c r="G93" s="66">
        <v>0</v>
      </c>
      <c r="H93" s="66">
        <v>0</v>
      </c>
      <c r="I93" s="67">
        <v>0</v>
      </c>
    </row>
    <row r="94" spans="1:9" s="39" customFormat="1" ht="24.95" customHeight="1" x14ac:dyDescent="0.2">
      <c r="A94" s="166" t="s">
        <v>173</v>
      </c>
      <c r="B94" s="167"/>
      <c r="C94" s="168"/>
      <c r="D94" s="36" t="s">
        <v>42</v>
      </c>
      <c r="E94" s="65">
        <f>E95</f>
        <v>187.04</v>
      </c>
      <c r="F94" s="65">
        <f>F95</f>
        <v>0</v>
      </c>
      <c r="G94" s="65">
        <f t="shared" ref="G94:I94" si="57">G95</f>
        <v>1000</v>
      </c>
      <c r="H94" s="65">
        <f t="shared" si="57"/>
        <v>1000</v>
      </c>
      <c r="I94" s="65">
        <f t="shared" si="57"/>
        <v>1000</v>
      </c>
    </row>
    <row r="95" spans="1:9" ht="24.95" customHeight="1" x14ac:dyDescent="0.25">
      <c r="A95" s="163">
        <v>32</v>
      </c>
      <c r="B95" s="164"/>
      <c r="C95" s="165"/>
      <c r="D95" s="29" t="s">
        <v>23</v>
      </c>
      <c r="E95" s="66">
        <v>187.04</v>
      </c>
      <c r="F95" s="66">
        <v>0</v>
      </c>
      <c r="G95" s="66">
        <v>1000</v>
      </c>
      <c r="H95" s="66">
        <v>1000</v>
      </c>
      <c r="I95" s="67">
        <v>1000</v>
      </c>
    </row>
    <row r="96" spans="1:9" s="38" customFormat="1" ht="24.95" customHeight="1" x14ac:dyDescent="0.25">
      <c r="A96" s="166" t="s">
        <v>174</v>
      </c>
      <c r="B96" s="167"/>
      <c r="C96" s="168"/>
      <c r="D96" s="40" t="s">
        <v>77</v>
      </c>
      <c r="E96" s="65">
        <f>E97</f>
        <v>0</v>
      </c>
      <c r="F96" s="65">
        <f>F97</f>
        <v>0</v>
      </c>
      <c r="G96" s="65">
        <f t="shared" ref="G96:I96" si="58">G97</f>
        <v>0</v>
      </c>
      <c r="H96" s="65">
        <f t="shared" si="58"/>
        <v>0</v>
      </c>
      <c r="I96" s="65">
        <f t="shared" si="58"/>
        <v>0</v>
      </c>
    </row>
    <row r="97" spans="1:9" ht="24.95" customHeight="1" x14ac:dyDescent="0.25">
      <c r="A97" s="163">
        <v>32</v>
      </c>
      <c r="B97" s="164"/>
      <c r="C97" s="165"/>
      <c r="D97" s="29" t="s">
        <v>23</v>
      </c>
      <c r="E97" s="66">
        <v>0</v>
      </c>
      <c r="F97" s="66">
        <v>0</v>
      </c>
      <c r="G97" s="66">
        <v>0</v>
      </c>
      <c r="H97" s="66">
        <v>0</v>
      </c>
      <c r="I97" s="67">
        <v>0</v>
      </c>
    </row>
    <row r="98" spans="1:9" ht="24.95" customHeight="1" x14ac:dyDescent="0.25">
      <c r="A98" s="172" t="s">
        <v>55</v>
      </c>
      <c r="B98" s="173"/>
      <c r="C98" s="174"/>
      <c r="D98" s="28" t="s">
        <v>56</v>
      </c>
      <c r="E98" s="116">
        <f>E100+E102+E104+E106</f>
        <v>0</v>
      </c>
      <c r="F98" s="116">
        <f t="shared" ref="F98:I98" si="59">F100+F102+F104+F106</f>
        <v>0</v>
      </c>
      <c r="G98" s="116">
        <f t="shared" si="59"/>
        <v>50</v>
      </c>
      <c r="H98" s="116">
        <f t="shared" ref="H98" si="60">H100+H102+H104+H106</f>
        <v>50</v>
      </c>
      <c r="I98" s="116">
        <f t="shared" si="59"/>
        <v>50</v>
      </c>
    </row>
    <row r="99" spans="1:9" s="38" customFormat="1" ht="24.95" customHeight="1" x14ac:dyDescent="0.25">
      <c r="A99" s="166" t="s">
        <v>68</v>
      </c>
      <c r="B99" s="167"/>
      <c r="C99" s="168"/>
      <c r="D99" s="36" t="s">
        <v>41</v>
      </c>
      <c r="E99" s="66">
        <f>E100</f>
        <v>0</v>
      </c>
      <c r="F99" s="66">
        <f t="shared" ref="F99:I99" si="61">F100</f>
        <v>0</v>
      </c>
      <c r="G99" s="66">
        <f t="shared" si="61"/>
        <v>50</v>
      </c>
      <c r="H99" s="66">
        <f t="shared" si="61"/>
        <v>50</v>
      </c>
      <c r="I99" s="66">
        <f t="shared" si="61"/>
        <v>50</v>
      </c>
    </row>
    <row r="100" spans="1:9" ht="24.95" customHeight="1" x14ac:dyDescent="0.25">
      <c r="A100" s="163">
        <v>34</v>
      </c>
      <c r="B100" s="164"/>
      <c r="C100" s="165"/>
      <c r="D100" s="29" t="s">
        <v>33</v>
      </c>
      <c r="E100" s="66">
        <v>0</v>
      </c>
      <c r="F100" s="66">
        <v>0</v>
      </c>
      <c r="G100" s="66">
        <v>50</v>
      </c>
      <c r="H100" s="66">
        <v>50</v>
      </c>
      <c r="I100" s="66">
        <v>50</v>
      </c>
    </row>
    <row r="101" spans="1:9" s="38" customFormat="1" ht="24.95" customHeight="1" x14ac:dyDescent="0.25">
      <c r="A101" s="166" t="s">
        <v>87</v>
      </c>
      <c r="B101" s="167"/>
      <c r="C101" s="168"/>
      <c r="D101" s="36" t="s">
        <v>72</v>
      </c>
      <c r="E101" s="66">
        <f>E102</f>
        <v>0</v>
      </c>
      <c r="F101" s="66">
        <f t="shared" ref="F101:I101" si="62">F102</f>
        <v>0</v>
      </c>
      <c r="G101" s="66">
        <f t="shared" si="62"/>
        <v>0</v>
      </c>
      <c r="H101" s="66">
        <f t="shared" si="62"/>
        <v>0</v>
      </c>
      <c r="I101" s="66">
        <f t="shared" si="62"/>
        <v>0</v>
      </c>
    </row>
    <row r="102" spans="1:9" ht="24.95" customHeight="1" x14ac:dyDescent="0.25">
      <c r="A102" s="163">
        <v>34</v>
      </c>
      <c r="B102" s="164"/>
      <c r="C102" s="165"/>
      <c r="D102" s="29" t="s">
        <v>33</v>
      </c>
      <c r="E102" s="66">
        <v>0</v>
      </c>
      <c r="F102" s="66">
        <v>0</v>
      </c>
      <c r="G102" s="66">
        <v>0</v>
      </c>
      <c r="H102" s="66">
        <v>0</v>
      </c>
      <c r="I102" s="67">
        <v>0</v>
      </c>
    </row>
    <row r="103" spans="1:9" s="38" customFormat="1" ht="24.95" customHeight="1" x14ac:dyDescent="0.25">
      <c r="A103" s="166" t="s">
        <v>171</v>
      </c>
      <c r="B103" s="167"/>
      <c r="C103" s="168"/>
      <c r="D103" s="36" t="s">
        <v>86</v>
      </c>
      <c r="E103" s="66">
        <f>E104</f>
        <v>0</v>
      </c>
      <c r="F103" s="66">
        <f t="shared" ref="F103:I103" si="63">F104</f>
        <v>0</v>
      </c>
      <c r="G103" s="66">
        <f t="shared" si="63"/>
        <v>0</v>
      </c>
      <c r="H103" s="66">
        <f t="shared" si="63"/>
        <v>0</v>
      </c>
      <c r="I103" s="66">
        <f t="shared" si="63"/>
        <v>0</v>
      </c>
    </row>
    <row r="104" spans="1:9" ht="24.95" customHeight="1" x14ac:dyDescent="0.25">
      <c r="A104" s="163">
        <v>34</v>
      </c>
      <c r="B104" s="164"/>
      <c r="C104" s="165"/>
      <c r="D104" s="29" t="s">
        <v>33</v>
      </c>
      <c r="E104" s="66">
        <v>0</v>
      </c>
      <c r="F104" s="66">
        <v>0</v>
      </c>
      <c r="G104" s="66">
        <v>0</v>
      </c>
      <c r="H104" s="66">
        <v>0</v>
      </c>
      <c r="I104" s="67">
        <v>0</v>
      </c>
    </row>
    <row r="105" spans="1:9" s="38" customFormat="1" ht="24.95" customHeight="1" x14ac:dyDescent="0.25">
      <c r="A105" s="166" t="s">
        <v>88</v>
      </c>
      <c r="B105" s="167"/>
      <c r="C105" s="168"/>
      <c r="D105" s="53" t="s">
        <v>74</v>
      </c>
      <c r="E105" s="66">
        <f>E106</f>
        <v>0</v>
      </c>
      <c r="F105" s="66">
        <f t="shared" ref="F105:I105" si="64">F106</f>
        <v>0</v>
      </c>
      <c r="G105" s="66">
        <f t="shared" si="64"/>
        <v>0</v>
      </c>
      <c r="H105" s="66">
        <f t="shared" si="64"/>
        <v>0</v>
      </c>
      <c r="I105" s="66">
        <f t="shared" si="64"/>
        <v>0</v>
      </c>
    </row>
    <row r="106" spans="1:9" ht="24.95" customHeight="1" x14ac:dyDescent="0.25">
      <c r="A106" s="163">
        <v>34</v>
      </c>
      <c r="B106" s="164"/>
      <c r="C106" s="165"/>
      <c r="D106" s="55" t="s">
        <v>33</v>
      </c>
      <c r="E106" s="66">
        <v>0</v>
      </c>
      <c r="F106" s="66">
        <v>0</v>
      </c>
      <c r="G106" s="66">
        <v>0</v>
      </c>
      <c r="H106" s="66">
        <v>0</v>
      </c>
      <c r="I106" s="67">
        <v>0</v>
      </c>
    </row>
    <row r="107" spans="1:9" ht="24.95" customHeight="1" x14ac:dyDescent="0.25">
      <c r="A107" s="172" t="s">
        <v>57</v>
      </c>
      <c r="B107" s="173"/>
      <c r="C107" s="174"/>
      <c r="D107" s="28" t="s">
        <v>58</v>
      </c>
      <c r="E107" s="116">
        <f>E109+E111+E113+E123+E117+E119+E121+E125</f>
        <v>42107.11</v>
      </c>
      <c r="F107" s="116">
        <f>F109+F111+F113+F115+F123+F117+F119+F121+F125</f>
        <v>59846.86</v>
      </c>
      <c r="G107" s="116">
        <f>G109+G111+G113+G115+G123+G117+G119+G121+G125+G110+G120</f>
        <v>39224.53</v>
      </c>
      <c r="H107" s="116">
        <f>H109+H111+H113+H115+H123+H117+H119+H121+H125</f>
        <v>37100</v>
      </c>
      <c r="I107" s="116">
        <f>I109+I111+I113+I115+I123+I117+I119+I121+I125</f>
        <v>37100</v>
      </c>
    </row>
    <row r="108" spans="1:9" s="38" customFormat="1" ht="24.95" customHeight="1" x14ac:dyDescent="0.25">
      <c r="A108" s="166" t="s">
        <v>68</v>
      </c>
      <c r="B108" s="167"/>
      <c r="C108" s="168"/>
      <c r="D108" s="36" t="s">
        <v>41</v>
      </c>
      <c r="E108" s="66">
        <f>E109</f>
        <v>1203.23</v>
      </c>
      <c r="F108" s="66">
        <f t="shared" ref="F108:I108" si="65">F109</f>
        <v>14450</v>
      </c>
      <c r="G108" s="66">
        <f t="shared" si="65"/>
        <v>7500</v>
      </c>
      <c r="H108" s="66">
        <f t="shared" si="65"/>
        <v>7500</v>
      </c>
      <c r="I108" s="66">
        <f t="shared" si="65"/>
        <v>7500</v>
      </c>
    </row>
    <row r="109" spans="1:9" ht="24.95" customHeight="1" x14ac:dyDescent="0.25">
      <c r="A109" s="163">
        <v>42</v>
      </c>
      <c r="B109" s="164"/>
      <c r="C109" s="165"/>
      <c r="D109" s="29" t="s">
        <v>29</v>
      </c>
      <c r="E109" s="66">
        <v>1203.23</v>
      </c>
      <c r="F109" s="66">
        <v>14450</v>
      </c>
      <c r="G109" s="66">
        <v>7500</v>
      </c>
      <c r="H109" s="66">
        <v>7500</v>
      </c>
      <c r="I109" s="66">
        <v>7500</v>
      </c>
    </row>
    <row r="110" spans="1:9" s="38" customFormat="1" ht="24.95" customHeight="1" x14ac:dyDescent="0.25">
      <c r="A110" s="166" t="s">
        <v>87</v>
      </c>
      <c r="B110" s="167"/>
      <c r="C110" s="168"/>
      <c r="D110" s="36" t="s">
        <v>72</v>
      </c>
      <c r="E110" s="66">
        <f>E111</f>
        <v>0</v>
      </c>
      <c r="F110" s="66">
        <f t="shared" ref="F110:I110" si="66">F111</f>
        <v>0</v>
      </c>
      <c r="G110" s="66">
        <v>1400</v>
      </c>
      <c r="H110" s="66">
        <f t="shared" si="66"/>
        <v>0</v>
      </c>
      <c r="I110" s="66">
        <f t="shared" si="66"/>
        <v>0</v>
      </c>
    </row>
    <row r="111" spans="1:9" ht="24.95" customHeight="1" x14ac:dyDescent="0.25">
      <c r="A111" s="163">
        <v>42</v>
      </c>
      <c r="B111" s="164"/>
      <c r="C111" s="165"/>
      <c r="D111" s="29" t="s">
        <v>29</v>
      </c>
      <c r="E111" s="66">
        <v>0</v>
      </c>
      <c r="F111" s="66">
        <v>0</v>
      </c>
      <c r="G111" s="66">
        <v>0</v>
      </c>
      <c r="H111" s="66">
        <v>0</v>
      </c>
      <c r="I111" s="67">
        <v>0</v>
      </c>
    </row>
    <row r="112" spans="1:9" s="38" customFormat="1" ht="24.95" customHeight="1" x14ac:dyDescent="0.25">
      <c r="A112" s="166" t="s">
        <v>171</v>
      </c>
      <c r="B112" s="167"/>
      <c r="C112" s="168"/>
      <c r="D112" s="36" t="s">
        <v>86</v>
      </c>
      <c r="E112" s="66">
        <f>E113</f>
        <v>1114.03</v>
      </c>
      <c r="F112" s="66">
        <f t="shared" ref="F112:I112" si="67">F113</f>
        <v>3860</v>
      </c>
      <c r="G112" s="66">
        <f t="shared" si="67"/>
        <v>3600</v>
      </c>
      <c r="H112" s="66">
        <f t="shared" si="67"/>
        <v>3600</v>
      </c>
      <c r="I112" s="66">
        <f t="shared" si="67"/>
        <v>3600</v>
      </c>
    </row>
    <row r="113" spans="1:9" ht="24.95" customHeight="1" x14ac:dyDescent="0.25">
      <c r="A113" s="163">
        <v>42</v>
      </c>
      <c r="B113" s="164"/>
      <c r="C113" s="165"/>
      <c r="D113" s="29" t="s">
        <v>29</v>
      </c>
      <c r="E113" s="66">
        <v>1114.03</v>
      </c>
      <c r="F113" s="66">
        <v>3860</v>
      </c>
      <c r="G113" s="66">
        <v>3600</v>
      </c>
      <c r="H113" s="66">
        <v>3600</v>
      </c>
      <c r="I113" s="67">
        <v>3600</v>
      </c>
    </row>
    <row r="114" spans="1:9" s="38" customFormat="1" ht="24.95" customHeight="1" x14ac:dyDescent="0.25">
      <c r="A114" s="166" t="s">
        <v>88</v>
      </c>
      <c r="B114" s="167"/>
      <c r="C114" s="168"/>
      <c r="D114" s="36" t="s">
        <v>74</v>
      </c>
      <c r="E114" s="66">
        <f>E115</f>
        <v>0</v>
      </c>
      <c r="F114" s="66">
        <f t="shared" ref="F114:I114" si="68">F115</f>
        <v>3150</v>
      </c>
      <c r="G114" s="66">
        <f t="shared" si="68"/>
        <v>0</v>
      </c>
      <c r="H114" s="66">
        <f t="shared" si="68"/>
        <v>0</v>
      </c>
      <c r="I114" s="66">
        <f t="shared" si="68"/>
        <v>0</v>
      </c>
    </row>
    <row r="115" spans="1:9" ht="24.95" customHeight="1" x14ac:dyDescent="0.25">
      <c r="A115" s="163">
        <v>42</v>
      </c>
      <c r="B115" s="164"/>
      <c r="C115" s="165"/>
      <c r="D115" s="29" t="s">
        <v>29</v>
      </c>
      <c r="E115" s="66">
        <v>0</v>
      </c>
      <c r="F115" s="66">
        <v>3150</v>
      </c>
      <c r="G115" s="66">
        <v>0</v>
      </c>
      <c r="H115" s="66">
        <v>0</v>
      </c>
      <c r="I115" s="67">
        <v>0</v>
      </c>
    </row>
    <row r="116" spans="1:9" ht="24.95" customHeight="1" x14ac:dyDescent="0.25">
      <c r="A116" s="166" t="s">
        <v>173</v>
      </c>
      <c r="B116" s="167"/>
      <c r="C116" s="168"/>
      <c r="D116" s="46" t="s">
        <v>42</v>
      </c>
      <c r="E116" s="66">
        <f>E117</f>
        <v>0</v>
      </c>
      <c r="F116" s="66">
        <f t="shared" ref="F116:I116" si="69">F117</f>
        <v>0</v>
      </c>
      <c r="G116" s="66">
        <f t="shared" si="69"/>
        <v>0</v>
      </c>
      <c r="H116" s="66">
        <f t="shared" si="69"/>
        <v>0</v>
      </c>
      <c r="I116" s="66">
        <f t="shared" si="69"/>
        <v>0</v>
      </c>
    </row>
    <row r="117" spans="1:9" ht="24.95" customHeight="1" x14ac:dyDescent="0.25">
      <c r="A117" s="163">
        <v>42</v>
      </c>
      <c r="B117" s="164"/>
      <c r="C117" s="165"/>
      <c r="D117" s="45" t="s">
        <v>29</v>
      </c>
      <c r="E117" s="66">
        <v>0</v>
      </c>
      <c r="F117" s="66">
        <v>0</v>
      </c>
      <c r="G117" s="66">
        <v>0</v>
      </c>
      <c r="H117" s="66">
        <v>0</v>
      </c>
      <c r="I117" s="67">
        <v>0</v>
      </c>
    </row>
    <row r="118" spans="1:9" ht="24.95" customHeight="1" x14ac:dyDescent="0.25">
      <c r="A118" s="166" t="s">
        <v>174</v>
      </c>
      <c r="B118" s="167"/>
      <c r="C118" s="168"/>
      <c r="D118" s="53" t="s">
        <v>77</v>
      </c>
      <c r="E118" s="66">
        <f>E119</f>
        <v>0</v>
      </c>
      <c r="F118" s="66">
        <f t="shared" ref="F118:I118" si="70">F119</f>
        <v>0</v>
      </c>
      <c r="G118" s="66">
        <f t="shared" si="70"/>
        <v>0</v>
      </c>
      <c r="H118" s="66">
        <f t="shared" si="70"/>
        <v>0</v>
      </c>
      <c r="I118" s="66">
        <f t="shared" si="70"/>
        <v>0</v>
      </c>
    </row>
    <row r="119" spans="1:9" ht="24.95" customHeight="1" x14ac:dyDescent="0.25">
      <c r="A119" s="163">
        <v>42</v>
      </c>
      <c r="B119" s="164"/>
      <c r="C119" s="165"/>
      <c r="D119" s="55" t="s">
        <v>29</v>
      </c>
      <c r="E119" s="66">
        <v>0</v>
      </c>
      <c r="F119" s="66">
        <v>0</v>
      </c>
      <c r="G119" s="66">
        <v>0</v>
      </c>
      <c r="H119" s="66">
        <v>0</v>
      </c>
      <c r="I119" s="67">
        <v>0</v>
      </c>
    </row>
    <row r="120" spans="1:9" ht="24.95" customHeight="1" x14ac:dyDescent="0.25">
      <c r="A120" s="166" t="s">
        <v>112</v>
      </c>
      <c r="B120" s="167"/>
      <c r="C120" s="168"/>
      <c r="D120" s="53" t="s">
        <v>114</v>
      </c>
      <c r="E120" s="66">
        <f>E121</f>
        <v>0</v>
      </c>
      <c r="F120" s="66">
        <f t="shared" ref="F120:I120" si="71">F121</f>
        <v>0</v>
      </c>
      <c r="G120" s="66">
        <v>724.53</v>
      </c>
      <c r="H120" s="66">
        <f t="shared" si="71"/>
        <v>0</v>
      </c>
      <c r="I120" s="66">
        <f t="shared" si="71"/>
        <v>0</v>
      </c>
    </row>
    <row r="121" spans="1:9" ht="24.95" customHeight="1" x14ac:dyDescent="0.25">
      <c r="A121" s="163">
        <v>42</v>
      </c>
      <c r="B121" s="164"/>
      <c r="C121" s="165"/>
      <c r="D121" s="55" t="s">
        <v>29</v>
      </c>
      <c r="E121" s="66"/>
      <c r="F121" s="66"/>
      <c r="G121" s="66">
        <v>0</v>
      </c>
      <c r="H121" s="66">
        <v>0</v>
      </c>
      <c r="I121" s="67">
        <v>0</v>
      </c>
    </row>
    <row r="122" spans="1:9" s="38" customFormat="1" ht="24.95" customHeight="1" x14ac:dyDescent="0.25">
      <c r="A122" s="166" t="s">
        <v>172</v>
      </c>
      <c r="B122" s="167"/>
      <c r="C122" s="168"/>
      <c r="D122" s="36" t="s">
        <v>40</v>
      </c>
      <c r="E122" s="66">
        <f>E123</f>
        <v>39789.85</v>
      </c>
      <c r="F122" s="66">
        <f t="shared" ref="F122:I124" si="72">F123</f>
        <v>38386.86</v>
      </c>
      <c r="G122" s="66">
        <f t="shared" si="72"/>
        <v>26000</v>
      </c>
      <c r="H122" s="66">
        <f t="shared" si="72"/>
        <v>26000</v>
      </c>
      <c r="I122" s="66">
        <f t="shared" si="72"/>
        <v>26000</v>
      </c>
    </row>
    <row r="123" spans="1:9" ht="24.95" customHeight="1" x14ac:dyDescent="0.25">
      <c r="A123" s="163">
        <v>42</v>
      </c>
      <c r="B123" s="164"/>
      <c r="C123" s="165"/>
      <c r="D123" s="29" t="s">
        <v>29</v>
      </c>
      <c r="E123" s="66">
        <v>39789.85</v>
      </c>
      <c r="F123" s="66">
        <v>38386.86</v>
      </c>
      <c r="G123" s="66">
        <v>26000</v>
      </c>
      <c r="H123" s="66">
        <v>26000</v>
      </c>
      <c r="I123" s="66">
        <v>26000</v>
      </c>
    </row>
    <row r="124" spans="1:9" s="38" customFormat="1" ht="24.95" customHeight="1" x14ac:dyDescent="0.25">
      <c r="A124" s="166" t="s">
        <v>89</v>
      </c>
      <c r="B124" s="167"/>
      <c r="C124" s="168"/>
      <c r="D124" s="60" t="s">
        <v>75</v>
      </c>
      <c r="E124" s="66">
        <f>E125</f>
        <v>0</v>
      </c>
      <c r="F124" s="66">
        <f t="shared" si="72"/>
        <v>0</v>
      </c>
      <c r="G124" s="66">
        <f t="shared" si="72"/>
        <v>0</v>
      </c>
      <c r="H124" s="66">
        <f t="shared" si="72"/>
        <v>0</v>
      </c>
      <c r="I124" s="66">
        <f t="shared" si="72"/>
        <v>0</v>
      </c>
    </row>
    <row r="125" spans="1:9" ht="24.95" customHeight="1" x14ac:dyDescent="0.25">
      <c r="A125" s="163">
        <v>42</v>
      </c>
      <c r="B125" s="164"/>
      <c r="C125" s="165"/>
      <c r="D125" s="59" t="s">
        <v>29</v>
      </c>
      <c r="E125" s="66">
        <v>0</v>
      </c>
      <c r="F125" s="66">
        <v>0</v>
      </c>
      <c r="G125" s="66">
        <v>0</v>
      </c>
      <c r="H125" s="66">
        <v>0</v>
      </c>
      <c r="I125" s="66">
        <v>0</v>
      </c>
    </row>
    <row r="126" spans="1:9" ht="24.95" customHeight="1" x14ac:dyDescent="0.25">
      <c r="A126" s="175" t="s">
        <v>59</v>
      </c>
      <c r="B126" s="176"/>
      <c r="C126" s="177"/>
      <c r="D126" s="33" t="s">
        <v>60</v>
      </c>
      <c r="E126" s="115">
        <f>E127+E133+E138+E142+E157</f>
        <v>298468.23</v>
      </c>
      <c r="F126" s="115">
        <f>F127+F133+F138+F142+F157</f>
        <v>292474.59999999998</v>
      </c>
      <c r="G126" s="115">
        <f>G127+G133+G138+G142+G157</f>
        <v>360800</v>
      </c>
      <c r="H126" s="115">
        <f>H127+H133+H138+H142+H157</f>
        <v>360800</v>
      </c>
      <c r="I126" s="115">
        <f>I127+I133+I138+I142+I157</f>
        <v>360800</v>
      </c>
    </row>
    <row r="127" spans="1:9" ht="31.9" customHeight="1" x14ac:dyDescent="0.25">
      <c r="A127" s="172" t="s">
        <v>61</v>
      </c>
      <c r="B127" s="173"/>
      <c r="C127" s="174"/>
      <c r="D127" s="28" t="s">
        <v>179</v>
      </c>
      <c r="E127" s="116">
        <f>E129</f>
        <v>24746.65</v>
      </c>
      <c r="F127" s="116">
        <f>F129</f>
        <v>19000</v>
      </c>
      <c r="G127" s="116">
        <f t="shared" ref="G127:I127" si="73">G129</f>
        <v>18000</v>
      </c>
      <c r="H127" s="116">
        <f t="shared" ref="H127" si="74">H129</f>
        <v>18000</v>
      </c>
      <c r="I127" s="116">
        <f t="shared" si="73"/>
        <v>18000</v>
      </c>
    </row>
    <row r="128" spans="1:9" s="38" customFormat="1" ht="24.95" customHeight="1" x14ac:dyDescent="0.25">
      <c r="A128" s="166" t="s">
        <v>67</v>
      </c>
      <c r="B128" s="167"/>
      <c r="C128" s="168"/>
      <c r="D128" s="36" t="s">
        <v>11</v>
      </c>
      <c r="E128" s="65">
        <f>E129</f>
        <v>24746.65</v>
      </c>
      <c r="F128" s="65">
        <f>F129</f>
        <v>19000</v>
      </c>
      <c r="G128" s="65">
        <f t="shared" ref="G128:I128" si="75">G129</f>
        <v>18000</v>
      </c>
      <c r="H128" s="65">
        <f t="shared" si="75"/>
        <v>18000</v>
      </c>
      <c r="I128" s="65">
        <f t="shared" si="75"/>
        <v>18000</v>
      </c>
    </row>
    <row r="129" spans="1:9" ht="24.95" customHeight="1" x14ac:dyDescent="0.25">
      <c r="A129" s="169">
        <v>3</v>
      </c>
      <c r="B129" s="170"/>
      <c r="C129" s="171"/>
      <c r="D129" s="14" t="s">
        <v>13</v>
      </c>
      <c r="E129" s="66">
        <f>E130+E131+E132</f>
        <v>24746.65</v>
      </c>
      <c r="F129" s="66">
        <f t="shared" ref="F129:I129" si="76">F132+F131</f>
        <v>19000</v>
      </c>
      <c r="G129" s="66">
        <f t="shared" ref="G129:H129" si="77">G132+G131</f>
        <v>18000</v>
      </c>
      <c r="H129" s="66">
        <f t="shared" si="77"/>
        <v>18000</v>
      </c>
      <c r="I129" s="66">
        <f t="shared" si="76"/>
        <v>18000</v>
      </c>
    </row>
    <row r="130" spans="1:9" ht="24.95" customHeight="1" x14ac:dyDescent="0.25">
      <c r="A130" s="163">
        <v>31</v>
      </c>
      <c r="B130" s="164"/>
      <c r="C130" s="165"/>
      <c r="D130" s="63" t="s">
        <v>14</v>
      </c>
      <c r="E130" s="66">
        <v>750</v>
      </c>
      <c r="F130" s="66">
        <v>0</v>
      </c>
      <c r="G130" s="66">
        <v>0</v>
      </c>
      <c r="H130" s="66">
        <v>0</v>
      </c>
      <c r="I130" s="66">
        <v>0</v>
      </c>
    </row>
    <row r="131" spans="1:9" ht="24.95" customHeight="1" x14ac:dyDescent="0.25">
      <c r="A131" s="163">
        <v>32</v>
      </c>
      <c r="B131" s="164"/>
      <c r="C131" s="165"/>
      <c r="D131" s="45" t="s">
        <v>23</v>
      </c>
      <c r="E131" s="66">
        <v>23996.65</v>
      </c>
      <c r="F131" s="66">
        <v>19000</v>
      </c>
      <c r="G131" s="66">
        <v>18000</v>
      </c>
      <c r="H131" s="66">
        <v>18000</v>
      </c>
      <c r="I131" s="66">
        <v>18000</v>
      </c>
    </row>
    <row r="132" spans="1:9" ht="24.95" customHeight="1" x14ac:dyDescent="0.25">
      <c r="A132" s="163">
        <v>37</v>
      </c>
      <c r="B132" s="164"/>
      <c r="C132" s="165"/>
      <c r="D132" s="34" t="s">
        <v>34</v>
      </c>
      <c r="E132" s="66">
        <v>0</v>
      </c>
      <c r="F132" s="66">
        <v>0</v>
      </c>
      <c r="G132" s="66">
        <v>0</v>
      </c>
      <c r="H132" s="66">
        <v>0</v>
      </c>
      <c r="I132" s="67">
        <v>0</v>
      </c>
    </row>
    <row r="133" spans="1:9" ht="24.95" customHeight="1" x14ac:dyDescent="0.25">
      <c r="A133" s="172" t="s">
        <v>62</v>
      </c>
      <c r="B133" s="173"/>
      <c r="C133" s="174"/>
      <c r="D133" s="28" t="s">
        <v>63</v>
      </c>
      <c r="E133" s="116">
        <f>E135</f>
        <v>131744.28</v>
      </c>
      <c r="F133" s="116">
        <f>F135</f>
        <v>145000</v>
      </c>
      <c r="G133" s="116">
        <f t="shared" ref="G133:I133" si="78">G135</f>
        <v>200800</v>
      </c>
      <c r="H133" s="116">
        <f t="shared" ref="H133" si="79">H135</f>
        <v>200800</v>
      </c>
      <c r="I133" s="116">
        <f t="shared" si="78"/>
        <v>200800</v>
      </c>
    </row>
    <row r="134" spans="1:9" s="38" customFormat="1" ht="24.95" customHeight="1" x14ac:dyDescent="0.25">
      <c r="A134" s="166" t="s">
        <v>67</v>
      </c>
      <c r="B134" s="167"/>
      <c r="C134" s="168"/>
      <c r="D134" s="36" t="s">
        <v>11</v>
      </c>
      <c r="E134" s="65">
        <f>E135</f>
        <v>131744.28</v>
      </c>
      <c r="F134" s="65">
        <f>F135</f>
        <v>145000</v>
      </c>
      <c r="G134" s="65">
        <f t="shared" ref="G134:I134" si="80">G135</f>
        <v>200800</v>
      </c>
      <c r="H134" s="65">
        <f t="shared" si="80"/>
        <v>200800</v>
      </c>
      <c r="I134" s="65">
        <f t="shared" si="80"/>
        <v>200800</v>
      </c>
    </row>
    <row r="135" spans="1:9" ht="24.95" customHeight="1" x14ac:dyDescent="0.25">
      <c r="A135" s="169">
        <v>3</v>
      </c>
      <c r="B135" s="170"/>
      <c r="C135" s="171"/>
      <c r="D135" s="16" t="s">
        <v>13</v>
      </c>
      <c r="E135" s="66">
        <f>E136+E137</f>
        <v>131744.28</v>
      </c>
      <c r="F135" s="66">
        <f>F136+F137</f>
        <v>145000</v>
      </c>
      <c r="G135" s="66">
        <f t="shared" ref="G135:I135" si="81">G136+G137</f>
        <v>200800</v>
      </c>
      <c r="H135" s="66">
        <f t="shared" ref="H135" si="82">H136+H137</f>
        <v>200800</v>
      </c>
      <c r="I135" s="66">
        <f t="shared" si="81"/>
        <v>200800</v>
      </c>
    </row>
    <row r="136" spans="1:9" ht="24.95" customHeight="1" x14ac:dyDescent="0.25">
      <c r="A136" s="163">
        <v>31</v>
      </c>
      <c r="B136" s="164"/>
      <c r="C136" s="165"/>
      <c r="D136" s="16" t="s">
        <v>14</v>
      </c>
      <c r="E136" s="66">
        <v>130312.85</v>
      </c>
      <c r="F136" s="66">
        <v>142568.10999999999</v>
      </c>
      <c r="G136" s="66">
        <v>198541.71</v>
      </c>
      <c r="H136" s="66">
        <v>198541.71</v>
      </c>
      <c r="I136" s="66">
        <v>198541.71</v>
      </c>
    </row>
    <row r="137" spans="1:9" ht="24.95" customHeight="1" x14ac:dyDescent="0.25">
      <c r="A137" s="163">
        <v>32</v>
      </c>
      <c r="B137" s="164"/>
      <c r="C137" s="165"/>
      <c r="D137" s="16" t="s">
        <v>81</v>
      </c>
      <c r="E137" s="66">
        <v>1431.43</v>
      </c>
      <c r="F137" s="66">
        <v>2431.89</v>
      </c>
      <c r="G137" s="66">
        <v>2258.29</v>
      </c>
      <c r="H137" s="66">
        <v>2258.29</v>
      </c>
      <c r="I137" s="67">
        <v>2258.29</v>
      </c>
    </row>
    <row r="138" spans="1:9" ht="30.6" customHeight="1" x14ac:dyDescent="0.25">
      <c r="A138" s="172" t="s">
        <v>64</v>
      </c>
      <c r="B138" s="173"/>
      <c r="C138" s="174"/>
      <c r="D138" s="28" t="s">
        <v>80</v>
      </c>
      <c r="E138" s="116">
        <f>E140</f>
        <v>51033.93</v>
      </c>
      <c r="F138" s="116">
        <f>F140</f>
        <v>52000</v>
      </c>
      <c r="G138" s="116">
        <f t="shared" ref="G138:I138" si="83">G140</f>
        <v>54000</v>
      </c>
      <c r="H138" s="116">
        <f t="shared" ref="H138" si="84">H140</f>
        <v>54000</v>
      </c>
      <c r="I138" s="116">
        <f t="shared" si="83"/>
        <v>54000</v>
      </c>
    </row>
    <row r="139" spans="1:9" s="38" customFormat="1" ht="24.95" customHeight="1" x14ac:dyDescent="0.25">
      <c r="A139" s="166" t="s">
        <v>67</v>
      </c>
      <c r="B139" s="167"/>
      <c r="C139" s="168"/>
      <c r="D139" s="36" t="s">
        <v>11</v>
      </c>
      <c r="E139" s="65">
        <f t="shared" ref="E139:F140" si="85">E140</f>
        <v>51033.93</v>
      </c>
      <c r="F139" s="65">
        <f t="shared" si="85"/>
        <v>52000</v>
      </c>
      <c r="G139" s="65">
        <f t="shared" ref="G139:I140" si="86">G140</f>
        <v>54000</v>
      </c>
      <c r="H139" s="65">
        <f t="shared" si="86"/>
        <v>54000</v>
      </c>
      <c r="I139" s="65">
        <f t="shared" si="86"/>
        <v>54000</v>
      </c>
    </row>
    <row r="140" spans="1:9" ht="24.95" customHeight="1" x14ac:dyDescent="0.25">
      <c r="A140" s="169">
        <v>3</v>
      </c>
      <c r="B140" s="170"/>
      <c r="C140" s="171"/>
      <c r="D140" s="16" t="s">
        <v>13</v>
      </c>
      <c r="E140" s="66">
        <f t="shared" si="85"/>
        <v>51033.93</v>
      </c>
      <c r="F140" s="66">
        <f t="shared" si="85"/>
        <v>52000</v>
      </c>
      <c r="G140" s="66">
        <f t="shared" si="86"/>
        <v>54000</v>
      </c>
      <c r="H140" s="66">
        <f t="shared" si="86"/>
        <v>54000</v>
      </c>
      <c r="I140" s="66">
        <f t="shared" si="86"/>
        <v>54000</v>
      </c>
    </row>
    <row r="141" spans="1:9" ht="27.6" customHeight="1" x14ac:dyDescent="0.25">
      <c r="A141" s="163">
        <v>37</v>
      </c>
      <c r="B141" s="164"/>
      <c r="C141" s="165"/>
      <c r="D141" s="34" t="s">
        <v>34</v>
      </c>
      <c r="E141" s="66">
        <v>51033.93</v>
      </c>
      <c r="F141" s="66">
        <v>52000</v>
      </c>
      <c r="G141" s="66">
        <v>54000</v>
      </c>
      <c r="H141" s="66">
        <v>54000</v>
      </c>
      <c r="I141" s="67">
        <v>54000</v>
      </c>
    </row>
    <row r="142" spans="1:9" ht="24.95" customHeight="1" x14ac:dyDescent="0.25">
      <c r="A142" s="172" t="s">
        <v>65</v>
      </c>
      <c r="B142" s="173"/>
      <c r="C142" s="174"/>
      <c r="D142" s="28" t="s">
        <v>146</v>
      </c>
      <c r="E142" s="116">
        <f>E151+E154+E143+E148</f>
        <v>8703.39</v>
      </c>
      <c r="F142" s="116">
        <f>F151+F154+F143+F148</f>
        <v>9650</v>
      </c>
      <c r="G142" s="116">
        <f t="shared" ref="G142:I142" si="87">G151+G154+G143+G148</f>
        <v>10000</v>
      </c>
      <c r="H142" s="116">
        <f t="shared" ref="H142" si="88">H151+H154+H143+H148</f>
        <v>10000</v>
      </c>
      <c r="I142" s="116">
        <f t="shared" si="87"/>
        <v>10000</v>
      </c>
    </row>
    <row r="143" spans="1:9" ht="24.95" customHeight="1" x14ac:dyDescent="0.25">
      <c r="A143" s="166" t="s">
        <v>67</v>
      </c>
      <c r="B143" s="167"/>
      <c r="C143" s="168"/>
      <c r="D143" s="46" t="s">
        <v>11</v>
      </c>
      <c r="E143" s="99">
        <f>E144+E146</f>
        <v>1832.51</v>
      </c>
      <c r="F143" s="99">
        <f t="shared" ref="F143:I143" si="89">F144+F146</f>
        <v>2500</v>
      </c>
      <c r="G143" s="99">
        <f t="shared" si="89"/>
        <v>225</v>
      </c>
      <c r="H143" s="99">
        <f t="shared" ref="H143" si="90">H144+H146</f>
        <v>225</v>
      </c>
      <c r="I143" s="99">
        <f t="shared" si="89"/>
        <v>225</v>
      </c>
    </row>
    <row r="144" spans="1:9" ht="24.95" customHeight="1" x14ac:dyDescent="0.25">
      <c r="A144" s="169">
        <v>3</v>
      </c>
      <c r="B144" s="170"/>
      <c r="C144" s="171"/>
      <c r="D144" s="45" t="s">
        <v>13</v>
      </c>
      <c r="E144" s="118">
        <f>E145</f>
        <v>1832.51</v>
      </c>
      <c r="F144" s="118">
        <f t="shared" ref="F144:I144" si="91">F145</f>
        <v>2500</v>
      </c>
      <c r="G144" s="118">
        <f t="shared" si="91"/>
        <v>225</v>
      </c>
      <c r="H144" s="118">
        <f t="shared" si="91"/>
        <v>225</v>
      </c>
      <c r="I144" s="118">
        <f t="shared" si="91"/>
        <v>225</v>
      </c>
    </row>
    <row r="145" spans="1:9" ht="24.95" customHeight="1" x14ac:dyDescent="0.25">
      <c r="A145" s="163">
        <v>32</v>
      </c>
      <c r="B145" s="164"/>
      <c r="C145" s="165"/>
      <c r="D145" s="45" t="s">
        <v>23</v>
      </c>
      <c r="E145" s="118">
        <v>1832.51</v>
      </c>
      <c r="F145" s="118">
        <v>2500</v>
      </c>
      <c r="G145" s="118">
        <v>225</v>
      </c>
      <c r="H145" s="118">
        <v>225</v>
      </c>
      <c r="I145" s="118">
        <v>225</v>
      </c>
    </row>
    <row r="146" spans="1:9" ht="24.95" customHeight="1" x14ac:dyDescent="0.25">
      <c r="A146" s="169">
        <v>4</v>
      </c>
      <c r="B146" s="170"/>
      <c r="C146" s="171"/>
      <c r="D146" s="55" t="s">
        <v>15</v>
      </c>
      <c r="E146" s="66">
        <f t="shared" ref="E146" si="92">E147</f>
        <v>0</v>
      </c>
      <c r="F146" s="66">
        <f t="shared" ref="F146:I146" si="93">F147</f>
        <v>0</v>
      </c>
      <c r="G146" s="66">
        <f t="shared" si="93"/>
        <v>0</v>
      </c>
      <c r="H146" s="66">
        <f t="shared" si="93"/>
        <v>0</v>
      </c>
      <c r="I146" s="66">
        <f t="shared" si="93"/>
        <v>0</v>
      </c>
    </row>
    <row r="147" spans="1:9" ht="24.95" customHeight="1" x14ac:dyDescent="0.25">
      <c r="A147" s="163">
        <v>42</v>
      </c>
      <c r="B147" s="164"/>
      <c r="C147" s="165"/>
      <c r="D147" s="55" t="s">
        <v>29</v>
      </c>
      <c r="E147" s="66">
        <v>0</v>
      </c>
      <c r="F147" s="66">
        <v>0</v>
      </c>
      <c r="G147" s="66">
        <v>0</v>
      </c>
      <c r="H147" s="66">
        <v>0</v>
      </c>
      <c r="I147" s="67">
        <v>0</v>
      </c>
    </row>
    <row r="148" spans="1:9" s="38" customFormat="1" ht="24.95" customHeight="1" x14ac:dyDescent="0.25">
      <c r="A148" s="166" t="s">
        <v>169</v>
      </c>
      <c r="B148" s="167"/>
      <c r="C148" s="168"/>
      <c r="D148" s="53" t="s">
        <v>139</v>
      </c>
      <c r="E148" s="65">
        <f t="shared" ref="E148:E149" si="94">E149</f>
        <v>0</v>
      </c>
      <c r="F148" s="65">
        <f t="shared" ref="F148:I149" si="95">F149</f>
        <v>0</v>
      </c>
      <c r="G148" s="65">
        <f t="shared" si="95"/>
        <v>1275</v>
      </c>
      <c r="H148" s="65">
        <f t="shared" si="95"/>
        <v>1275</v>
      </c>
      <c r="I148" s="65">
        <f t="shared" si="95"/>
        <v>1275</v>
      </c>
    </row>
    <row r="149" spans="1:9" ht="24.95" customHeight="1" x14ac:dyDescent="0.25">
      <c r="A149" s="169">
        <v>3</v>
      </c>
      <c r="B149" s="170"/>
      <c r="C149" s="171"/>
      <c r="D149" s="55" t="s">
        <v>13</v>
      </c>
      <c r="E149" s="66">
        <f t="shared" si="94"/>
        <v>0</v>
      </c>
      <c r="F149" s="66">
        <f t="shared" si="95"/>
        <v>0</v>
      </c>
      <c r="G149" s="66">
        <f t="shared" si="95"/>
        <v>1275</v>
      </c>
      <c r="H149" s="66">
        <f t="shared" si="95"/>
        <v>1275</v>
      </c>
      <c r="I149" s="66">
        <f t="shared" si="95"/>
        <v>1275</v>
      </c>
    </row>
    <row r="150" spans="1:9" ht="24.95" customHeight="1" x14ac:dyDescent="0.25">
      <c r="A150" s="163">
        <v>32</v>
      </c>
      <c r="B150" s="164"/>
      <c r="C150" s="165"/>
      <c r="D150" s="55" t="s">
        <v>23</v>
      </c>
      <c r="E150" s="66">
        <v>0</v>
      </c>
      <c r="F150" s="66">
        <v>0</v>
      </c>
      <c r="G150" s="66">
        <v>1275</v>
      </c>
      <c r="H150" s="66">
        <v>1275</v>
      </c>
      <c r="I150" s="67">
        <v>1275</v>
      </c>
    </row>
    <row r="151" spans="1:9" s="38" customFormat="1" ht="24.95" customHeight="1" x14ac:dyDescent="0.25">
      <c r="A151" s="166" t="s">
        <v>66</v>
      </c>
      <c r="B151" s="167"/>
      <c r="C151" s="168"/>
      <c r="D151" s="36" t="s">
        <v>40</v>
      </c>
      <c r="E151" s="65">
        <f t="shared" ref="E151:F152" si="96">E152</f>
        <v>1030.6400000000001</v>
      </c>
      <c r="F151" s="65">
        <f t="shared" si="96"/>
        <v>850</v>
      </c>
      <c r="G151" s="65">
        <f t="shared" ref="G151:I152" si="97">G152</f>
        <v>0</v>
      </c>
      <c r="H151" s="65">
        <f t="shared" si="97"/>
        <v>0</v>
      </c>
      <c r="I151" s="65">
        <f t="shared" si="97"/>
        <v>0</v>
      </c>
    </row>
    <row r="152" spans="1:9" ht="24.95" customHeight="1" x14ac:dyDescent="0.25">
      <c r="A152" s="169">
        <v>3</v>
      </c>
      <c r="B152" s="170"/>
      <c r="C152" s="171"/>
      <c r="D152" s="16" t="s">
        <v>13</v>
      </c>
      <c r="E152" s="66">
        <f t="shared" si="96"/>
        <v>1030.6400000000001</v>
      </c>
      <c r="F152" s="66">
        <f t="shared" si="96"/>
        <v>850</v>
      </c>
      <c r="G152" s="66">
        <f t="shared" si="97"/>
        <v>0</v>
      </c>
      <c r="H152" s="66">
        <f t="shared" si="97"/>
        <v>0</v>
      </c>
      <c r="I152" s="66">
        <f t="shared" si="97"/>
        <v>0</v>
      </c>
    </row>
    <row r="153" spans="1:9" ht="24.95" customHeight="1" x14ac:dyDescent="0.25">
      <c r="A153" s="163">
        <v>32</v>
      </c>
      <c r="B153" s="164"/>
      <c r="C153" s="165"/>
      <c r="D153" s="29" t="s">
        <v>23</v>
      </c>
      <c r="E153" s="66">
        <v>1030.6400000000001</v>
      </c>
      <c r="F153" s="66">
        <v>850</v>
      </c>
      <c r="G153" s="66">
        <v>0</v>
      </c>
      <c r="H153" s="66">
        <v>0</v>
      </c>
      <c r="I153" s="67">
        <v>0</v>
      </c>
    </row>
    <row r="154" spans="1:9" s="38" customFormat="1" ht="24.95" customHeight="1" x14ac:dyDescent="0.25">
      <c r="A154" s="166" t="s">
        <v>175</v>
      </c>
      <c r="B154" s="167"/>
      <c r="C154" s="168"/>
      <c r="D154" s="36" t="s">
        <v>45</v>
      </c>
      <c r="E154" s="65">
        <f t="shared" ref="E154:F155" si="98">E155</f>
        <v>5840.24</v>
      </c>
      <c r="F154" s="65">
        <f t="shared" si="98"/>
        <v>6300</v>
      </c>
      <c r="G154" s="65">
        <f t="shared" ref="G154:I155" si="99">G155</f>
        <v>8500</v>
      </c>
      <c r="H154" s="65">
        <f t="shared" si="99"/>
        <v>8500</v>
      </c>
      <c r="I154" s="65">
        <f t="shared" si="99"/>
        <v>8500</v>
      </c>
    </row>
    <row r="155" spans="1:9" ht="24.95" customHeight="1" x14ac:dyDescent="0.25">
      <c r="A155" s="169">
        <v>3</v>
      </c>
      <c r="B155" s="170"/>
      <c r="C155" s="171"/>
      <c r="D155" s="29" t="s">
        <v>13</v>
      </c>
      <c r="E155" s="66">
        <f t="shared" si="98"/>
        <v>5840.24</v>
      </c>
      <c r="F155" s="66">
        <f t="shared" si="98"/>
        <v>6300</v>
      </c>
      <c r="G155" s="66">
        <f t="shared" si="99"/>
        <v>8500</v>
      </c>
      <c r="H155" s="66">
        <f t="shared" si="99"/>
        <v>8500</v>
      </c>
      <c r="I155" s="66">
        <f t="shared" si="99"/>
        <v>8500</v>
      </c>
    </row>
    <row r="156" spans="1:9" ht="24.95" customHeight="1" x14ac:dyDescent="0.25">
      <c r="A156" s="163">
        <v>32</v>
      </c>
      <c r="B156" s="164"/>
      <c r="C156" s="165"/>
      <c r="D156" s="29" t="s">
        <v>23</v>
      </c>
      <c r="E156" s="66">
        <v>5840.24</v>
      </c>
      <c r="F156" s="66">
        <v>6300</v>
      </c>
      <c r="G156" s="66">
        <v>8500</v>
      </c>
      <c r="H156" s="66">
        <v>8500</v>
      </c>
      <c r="I156" s="67">
        <v>8500</v>
      </c>
    </row>
    <row r="157" spans="1:9" ht="30" customHeight="1" x14ac:dyDescent="0.25">
      <c r="A157" s="172" t="s">
        <v>147</v>
      </c>
      <c r="B157" s="173"/>
      <c r="C157" s="174"/>
      <c r="D157" s="54" t="s">
        <v>159</v>
      </c>
      <c r="E157" s="116">
        <f>E158+E162+E166</f>
        <v>82239.98000000001</v>
      </c>
      <c r="F157" s="116">
        <f>F158+F162+F166</f>
        <v>66824.600000000006</v>
      </c>
      <c r="G157" s="116">
        <f t="shared" ref="G157:I157" si="100">G158+G162+G166</f>
        <v>78000</v>
      </c>
      <c r="H157" s="116">
        <f t="shared" ref="H157" si="101">H158+H162+H166</f>
        <v>78000</v>
      </c>
      <c r="I157" s="116">
        <f t="shared" si="100"/>
        <v>78000</v>
      </c>
    </row>
    <row r="158" spans="1:9" s="38" customFormat="1" ht="24.95" customHeight="1" x14ac:dyDescent="0.25">
      <c r="A158" s="166" t="s">
        <v>67</v>
      </c>
      <c r="B158" s="167"/>
      <c r="C158" s="168"/>
      <c r="D158" s="53" t="s">
        <v>11</v>
      </c>
      <c r="E158" s="65">
        <f>E159</f>
        <v>12336.01</v>
      </c>
      <c r="F158" s="65">
        <f>F159</f>
        <v>10068.689999999999</v>
      </c>
      <c r="G158" s="65">
        <f t="shared" ref="G158:I158" si="102">G159</f>
        <v>1755</v>
      </c>
      <c r="H158" s="65">
        <f t="shared" si="102"/>
        <v>1755</v>
      </c>
      <c r="I158" s="65">
        <f t="shared" si="102"/>
        <v>1755</v>
      </c>
    </row>
    <row r="159" spans="1:9" ht="24.95" customHeight="1" x14ac:dyDescent="0.25">
      <c r="A159" s="169">
        <v>3</v>
      </c>
      <c r="B159" s="170"/>
      <c r="C159" s="171"/>
      <c r="D159" s="55" t="s">
        <v>13</v>
      </c>
      <c r="E159" s="66">
        <f>SUM(E160:E161)</f>
        <v>12336.01</v>
      </c>
      <c r="F159" s="66">
        <f>SUM(F160:F161)</f>
        <v>10068.689999999999</v>
      </c>
      <c r="G159" s="66">
        <f t="shared" ref="G159:I159" si="103">SUM(G160:G161)</f>
        <v>1755</v>
      </c>
      <c r="H159" s="66">
        <f t="shared" ref="H159" si="104">SUM(H160:H161)</f>
        <v>1755</v>
      </c>
      <c r="I159" s="66">
        <f t="shared" si="103"/>
        <v>1755</v>
      </c>
    </row>
    <row r="160" spans="1:9" ht="24.95" customHeight="1" x14ac:dyDescent="0.25">
      <c r="A160" s="163">
        <v>31</v>
      </c>
      <c r="B160" s="164"/>
      <c r="C160" s="165"/>
      <c r="D160" s="55" t="s">
        <v>14</v>
      </c>
      <c r="E160" s="66">
        <v>11754.91</v>
      </c>
      <c r="F160" s="66">
        <v>9670.31</v>
      </c>
      <c r="G160" s="66">
        <v>1683</v>
      </c>
      <c r="H160" s="66">
        <v>1683</v>
      </c>
      <c r="I160" s="67">
        <v>1683</v>
      </c>
    </row>
    <row r="161" spans="1:9" ht="24.95" customHeight="1" x14ac:dyDescent="0.25">
      <c r="A161" s="163">
        <v>32</v>
      </c>
      <c r="B161" s="164"/>
      <c r="C161" s="165"/>
      <c r="D161" s="55" t="s">
        <v>116</v>
      </c>
      <c r="E161" s="66">
        <v>581.1</v>
      </c>
      <c r="F161" s="66">
        <v>398.38</v>
      </c>
      <c r="G161" s="66">
        <v>72</v>
      </c>
      <c r="H161" s="66">
        <v>72</v>
      </c>
      <c r="I161" s="67">
        <v>72</v>
      </c>
    </row>
    <row r="162" spans="1:9" s="38" customFormat="1" ht="24.95" customHeight="1" x14ac:dyDescent="0.25">
      <c r="A162" s="166" t="s">
        <v>169</v>
      </c>
      <c r="B162" s="167"/>
      <c r="C162" s="168"/>
      <c r="D162" s="53" t="s">
        <v>139</v>
      </c>
      <c r="E162" s="65">
        <f>E163</f>
        <v>10485.57</v>
      </c>
      <c r="F162" s="65">
        <f>F163</f>
        <v>8534.380000000001</v>
      </c>
      <c r="G162" s="65">
        <f t="shared" ref="G162:I162" si="105">G163</f>
        <v>9945</v>
      </c>
      <c r="H162" s="65">
        <f t="shared" si="105"/>
        <v>9945</v>
      </c>
      <c r="I162" s="65">
        <f t="shared" si="105"/>
        <v>9945</v>
      </c>
    </row>
    <row r="163" spans="1:9" ht="24.95" customHeight="1" x14ac:dyDescent="0.25">
      <c r="A163" s="169">
        <v>3</v>
      </c>
      <c r="B163" s="170"/>
      <c r="C163" s="171"/>
      <c r="D163" s="55" t="s">
        <v>13</v>
      </c>
      <c r="E163" s="66">
        <f>SUM(E164:E165)</f>
        <v>10485.57</v>
      </c>
      <c r="F163" s="66">
        <f>SUM(F164:F165)</f>
        <v>8534.380000000001</v>
      </c>
      <c r="G163" s="66">
        <f t="shared" ref="G163:I163" si="106">SUM(G164:G165)</f>
        <v>9945</v>
      </c>
      <c r="H163" s="66">
        <f t="shared" ref="H163" si="107">SUM(H164:H165)</f>
        <v>9945</v>
      </c>
      <c r="I163" s="66">
        <f t="shared" si="106"/>
        <v>9945</v>
      </c>
    </row>
    <row r="164" spans="1:9" ht="24.95" customHeight="1" x14ac:dyDescent="0.25">
      <c r="A164" s="163">
        <v>31</v>
      </c>
      <c r="B164" s="164"/>
      <c r="C164" s="165"/>
      <c r="D164" s="55" t="s">
        <v>14</v>
      </c>
      <c r="E164" s="66">
        <v>9991.65</v>
      </c>
      <c r="F164" s="66">
        <v>8189.76</v>
      </c>
      <c r="G164" s="66">
        <v>9537</v>
      </c>
      <c r="H164" s="66">
        <v>9537</v>
      </c>
      <c r="I164" s="67">
        <v>9537</v>
      </c>
    </row>
    <row r="165" spans="1:9" ht="24.95" customHeight="1" x14ac:dyDescent="0.25">
      <c r="A165" s="163">
        <v>32</v>
      </c>
      <c r="B165" s="164"/>
      <c r="C165" s="165"/>
      <c r="D165" s="55" t="s">
        <v>81</v>
      </c>
      <c r="E165" s="66">
        <v>493.92</v>
      </c>
      <c r="F165" s="66">
        <v>344.62</v>
      </c>
      <c r="G165" s="66">
        <v>408</v>
      </c>
      <c r="H165" s="66">
        <v>408</v>
      </c>
      <c r="I165" s="67">
        <v>408</v>
      </c>
    </row>
    <row r="166" spans="1:9" s="38" customFormat="1" ht="24.95" customHeight="1" x14ac:dyDescent="0.25">
      <c r="A166" s="166" t="s">
        <v>175</v>
      </c>
      <c r="B166" s="167"/>
      <c r="C166" s="168"/>
      <c r="D166" s="53" t="s">
        <v>45</v>
      </c>
      <c r="E166" s="65">
        <f>E167</f>
        <v>59418.400000000001</v>
      </c>
      <c r="F166" s="65">
        <f>F167</f>
        <v>48221.53</v>
      </c>
      <c r="G166" s="65">
        <f t="shared" ref="G166:I166" si="108">G167</f>
        <v>66300</v>
      </c>
      <c r="H166" s="65">
        <f t="shared" si="108"/>
        <v>66300</v>
      </c>
      <c r="I166" s="65">
        <f t="shared" si="108"/>
        <v>66300</v>
      </c>
    </row>
    <row r="167" spans="1:9" ht="24.95" customHeight="1" x14ac:dyDescent="0.25">
      <c r="A167" s="169">
        <v>3</v>
      </c>
      <c r="B167" s="170"/>
      <c r="C167" s="171"/>
      <c r="D167" s="55" t="s">
        <v>13</v>
      </c>
      <c r="E167" s="66">
        <f>SUM(E168:E169)</f>
        <v>59418.400000000001</v>
      </c>
      <c r="F167" s="66">
        <f>SUM(F168:F169)</f>
        <v>48221.53</v>
      </c>
      <c r="G167" s="66">
        <f t="shared" ref="G167:I167" si="109">SUM(G168:G169)</f>
        <v>66300</v>
      </c>
      <c r="H167" s="66">
        <f t="shared" ref="H167" si="110">SUM(H168:H169)</f>
        <v>66300</v>
      </c>
      <c r="I167" s="66">
        <f t="shared" si="109"/>
        <v>66300</v>
      </c>
    </row>
    <row r="168" spans="1:9" ht="24.95" customHeight="1" x14ac:dyDescent="0.25">
      <c r="A168" s="163">
        <v>31</v>
      </c>
      <c r="B168" s="164"/>
      <c r="C168" s="165"/>
      <c r="D168" s="55" t="s">
        <v>14</v>
      </c>
      <c r="E168" s="66">
        <v>56619.44</v>
      </c>
      <c r="F168" s="66">
        <v>46275.33</v>
      </c>
      <c r="G168" s="66">
        <v>63580</v>
      </c>
      <c r="H168" s="66">
        <v>63580</v>
      </c>
      <c r="I168" s="67">
        <v>63580</v>
      </c>
    </row>
    <row r="169" spans="1:9" ht="24.95" customHeight="1" x14ac:dyDescent="0.25">
      <c r="A169" s="163">
        <v>32</v>
      </c>
      <c r="B169" s="164"/>
      <c r="C169" s="165"/>
      <c r="D169" s="55" t="s">
        <v>81</v>
      </c>
      <c r="E169" s="66">
        <v>2798.96</v>
      </c>
      <c r="F169" s="66">
        <v>1946.2</v>
      </c>
      <c r="G169" s="66">
        <v>2720</v>
      </c>
      <c r="H169" s="66">
        <v>2720</v>
      </c>
      <c r="I169" s="67">
        <v>2720</v>
      </c>
    </row>
  </sheetData>
  <mergeCells count="163">
    <mergeCell ref="A57:C57"/>
    <mergeCell ref="A60:C60"/>
    <mergeCell ref="A67:C67"/>
    <mergeCell ref="A54:C54"/>
    <mergeCell ref="A51:C51"/>
    <mergeCell ref="A52:C52"/>
    <mergeCell ref="A45:C45"/>
    <mergeCell ref="A46:C46"/>
    <mergeCell ref="A65:C65"/>
    <mergeCell ref="A66:C66"/>
    <mergeCell ref="A64:C64"/>
    <mergeCell ref="A63:C63"/>
    <mergeCell ref="A48:C48"/>
    <mergeCell ref="A49:C49"/>
    <mergeCell ref="A56:C56"/>
    <mergeCell ref="A53:C53"/>
    <mergeCell ref="A68:C68"/>
    <mergeCell ref="A69:C69"/>
    <mergeCell ref="A70:C70"/>
    <mergeCell ref="A71:C71"/>
    <mergeCell ref="A98:C98"/>
    <mergeCell ref="A72:C72"/>
    <mergeCell ref="A75:C75"/>
    <mergeCell ref="A112:C112"/>
    <mergeCell ref="A113:C113"/>
    <mergeCell ref="A110:C110"/>
    <mergeCell ref="A73:C73"/>
    <mergeCell ref="A83:C83"/>
    <mergeCell ref="A84:C84"/>
    <mergeCell ref="A88:C88"/>
    <mergeCell ref="A89:C89"/>
    <mergeCell ref="A86:C86"/>
    <mergeCell ref="A90:C90"/>
    <mergeCell ref="A91:C91"/>
    <mergeCell ref="A97:C97"/>
    <mergeCell ref="A74:C74"/>
    <mergeCell ref="A77:C77"/>
    <mergeCell ref="A79:C79"/>
    <mergeCell ref="A100:C100"/>
    <mergeCell ref="A107:C107"/>
    <mergeCell ref="A169:C169"/>
    <mergeCell ref="A123:C123"/>
    <mergeCell ref="A101:C101"/>
    <mergeCell ref="A103:C103"/>
    <mergeCell ref="A104:C104"/>
    <mergeCell ref="A114:C114"/>
    <mergeCell ref="A115:C115"/>
    <mergeCell ref="A122:C122"/>
    <mergeCell ref="A145:C145"/>
    <mergeCell ref="A152:C152"/>
    <mergeCell ref="A156:C156"/>
    <mergeCell ref="A147:C147"/>
    <mergeCell ref="A119:C119"/>
    <mergeCell ref="A120:C120"/>
    <mergeCell ref="A124:C124"/>
    <mergeCell ref="A125:C125"/>
    <mergeCell ref="A146:C146"/>
    <mergeCell ref="A118:C118"/>
    <mergeCell ref="A162:C162"/>
    <mergeCell ref="A154:C154"/>
    <mergeCell ref="A155:C155"/>
    <mergeCell ref="A164:C164"/>
    <mergeCell ref="A165:C165"/>
    <mergeCell ref="A166:C166"/>
    <mergeCell ref="A167:C167"/>
    <mergeCell ref="A168:C168"/>
    <mergeCell ref="A163:C163"/>
    <mergeCell ref="A158:C158"/>
    <mergeCell ref="A159:C159"/>
    <mergeCell ref="A160:C160"/>
    <mergeCell ref="A161:C161"/>
    <mergeCell ref="A157:C157"/>
    <mergeCell ref="A153:C153"/>
    <mergeCell ref="A137:C137"/>
    <mergeCell ref="A138:C138"/>
    <mergeCell ref="A139:C139"/>
    <mergeCell ref="A140:C140"/>
    <mergeCell ref="A141:C141"/>
    <mergeCell ref="A105:C105"/>
    <mergeCell ref="A106:C106"/>
    <mergeCell ref="A81:C81"/>
    <mergeCell ref="A142:C142"/>
    <mergeCell ref="A134:C134"/>
    <mergeCell ref="A135:C135"/>
    <mergeCell ref="A126:C126"/>
    <mergeCell ref="A127:C127"/>
    <mergeCell ref="A128:C128"/>
    <mergeCell ref="A129:C129"/>
    <mergeCell ref="A133:C133"/>
    <mergeCell ref="A132:C132"/>
    <mergeCell ref="A82:C82"/>
    <mergeCell ref="A130:C130"/>
    <mergeCell ref="A151:C151"/>
    <mergeCell ref="A99:C99"/>
    <mergeCell ref="A148:C148"/>
    <mergeCell ref="A149:C149"/>
    <mergeCell ref="A150:C150"/>
    <mergeCell ref="A8:C8"/>
    <mergeCell ref="A9:C9"/>
    <mergeCell ref="A55:C55"/>
    <mergeCell ref="A39:C39"/>
    <mergeCell ref="A40:C40"/>
    <mergeCell ref="A41:C41"/>
    <mergeCell ref="A42:C42"/>
    <mergeCell ref="A43:C43"/>
    <mergeCell ref="A44:C44"/>
    <mergeCell ref="A47:C47"/>
    <mergeCell ref="A10:C10"/>
    <mergeCell ref="A38:C38"/>
    <mergeCell ref="A17:C17"/>
    <mergeCell ref="A18:C18"/>
    <mergeCell ref="A21:C21"/>
    <mergeCell ref="A24:C24"/>
    <mergeCell ref="A15:C15"/>
    <mergeCell ref="A50:C50"/>
    <mergeCell ref="A11:C11"/>
    <mergeCell ref="A6:C6"/>
    <mergeCell ref="A7:C7"/>
    <mergeCell ref="A3:I3"/>
    <mergeCell ref="A5:C5"/>
    <mergeCell ref="A14:C14"/>
    <mergeCell ref="A16:C16"/>
    <mergeCell ref="A19:C19"/>
    <mergeCell ref="A20:C20"/>
    <mergeCell ref="A23:C23"/>
    <mergeCell ref="A22:C22"/>
    <mergeCell ref="A37:C37"/>
    <mergeCell ref="A29:C29"/>
    <mergeCell ref="A30:C30"/>
    <mergeCell ref="A31:C31"/>
    <mergeCell ref="A32:C32"/>
    <mergeCell ref="A25:C25"/>
    <mergeCell ref="A26:C26"/>
    <mergeCell ref="A33:C33"/>
    <mergeCell ref="A34:C34"/>
    <mergeCell ref="A35:C35"/>
    <mergeCell ref="A36:C36"/>
    <mergeCell ref="A27:C27"/>
    <mergeCell ref="A28:C28"/>
    <mergeCell ref="A1:J1"/>
    <mergeCell ref="A111:C111"/>
    <mergeCell ref="A116:C116"/>
    <mergeCell ref="A117:C117"/>
    <mergeCell ref="A131:C131"/>
    <mergeCell ref="A143:C143"/>
    <mergeCell ref="A144:C144"/>
    <mergeCell ref="A76:C76"/>
    <mergeCell ref="A78:C78"/>
    <mergeCell ref="A85:C85"/>
    <mergeCell ref="A87:C87"/>
    <mergeCell ref="A94:C94"/>
    <mergeCell ref="A136:C136"/>
    <mergeCell ref="A108:C108"/>
    <mergeCell ref="A102:C102"/>
    <mergeCell ref="A109:C109"/>
    <mergeCell ref="A121:C121"/>
    <mergeCell ref="A92:C92"/>
    <mergeCell ref="A93:C93"/>
    <mergeCell ref="A95:C95"/>
    <mergeCell ref="A96:C96"/>
    <mergeCell ref="A80:C80"/>
    <mergeCell ref="A12:C12"/>
    <mergeCell ref="A13:C13"/>
  </mergeCells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 po eko</vt:lpstr>
      <vt:lpstr>Prihodi i rashodi po izvorima</vt:lpstr>
      <vt:lpstr>Rashodi prema funkcijskoj kl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2025-11-03T07:57:09Z</cp:lastPrinted>
  <dcterms:created xsi:type="dcterms:W3CDTF">2022-08-12T12:51:27Z</dcterms:created>
  <dcterms:modified xsi:type="dcterms:W3CDTF">2026-02-04T08:13:41Z</dcterms:modified>
</cp:coreProperties>
</file>