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CF60EC1D-4A8B-47A7-9E5C-FE3FC2FBE9D4}" xr6:coauthVersionLast="37" xr6:coauthVersionMax="37" xr10:uidLastSave="{00000000-0000-0000-0000-000000000000}"/>
  <bookViews>
    <workbookView xWindow="0" yWindow="0" windowWidth="28800" windowHeight="12225" activeTab="3" xr2:uid="{00000000-000D-0000-FFFF-FFFF00000000}"/>
  </bookViews>
  <sheets>
    <sheet name="SAŽETAK" sheetId="1" r:id="rId1"/>
    <sheet name=" Račun prihoda i rashoda" sheetId="3" r:id="rId2"/>
    <sheet name="Rashodi prema funkcijskoj kl" sheetId="5" r:id="rId3"/>
    <sheet name="POSEBNI DIO" sheetId="7" r:id="rId4"/>
  </sheets>
  <calcPr calcId="1790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6" i="3" l="1"/>
  <c r="I61" i="3"/>
  <c r="I284" i="3"/>
  <c r="I251" i="3"/>
  <c r="I250" i="3"/>
  <c r="I243" i="3"/>
  <c r="I238" i="3"/>
  <c r="I208" i="3"/>
  <c r="I198" i="3"/>
  <c r="I166" i="3"/>
  <c r="I146" i="3"/>
  <c r="I118" i="3"/>
  <c r="I116" i="3"/>
  <c r="I108" i="3"/>
  <c r="I100" i="3"/>
  <c r="I80" i="3"/>
  <c r="I77" i="3"/>
  <c r="I76" i="3"/>
  <c r="I75" i="3"/>
  <c r="I74" i="3"/>
  <c r="I73" i="3"/>
  <c r="I70" i="3"/>
  <c r="I58" i="3"/>
  <c r="I56" i="3"/>
  <c r="J27" i="1"/>
  <c r="I27" i="1"/>
  <c r="F21" i="3"/>
  <c r="I38" i="3" l="1"/>
  <c r="I47" i="3"/>
  <c r="I46" i="3"/>
  <c r="I27" i="3"/>
  <c r="I26" i="3"/>
  <c r="I15" i="3"/>
  <c r="J12" i="1"/>
  <c r="I12" i="1"/>
  <c r="J11" i="1"/>
  <c r="I11" i="1"/>
  <c r="J9" i="1"/>
  <c r="I9" i="1"/>
  <c r="G275" i="7"/>
  <c r="G257" i="7"/>
  <c r="G237" i="7"/>
  <c r="G231" i="7"/>
  <c r="G232" i="7"/>
  <c r="G205" i="7"/>
  <c r="G138" i="7"/>
  <c r="G115" i="7"/>
  <c r="G7" i="7"/>
  <c r="G8" i="7"/>
  <c r="G63" i="7"/>
  <c r="G70" i="7"/>
  <c r="F11" i="5"/>
  <c r="F12" i="5"/>
  <c r="E11" i="5"/>
  <c r="E12" i="5"/>
  <c r="E13" i="5"/>
  <c r="E10" i="5"/>
  <c r="F13" i="5"/>
  <c r="F10" i="5"/>
  <c r="F30" i="7" l="1"/>
  <c r="F21" i="7"/>
  <c r="F16" i="7"/>
  <c r="F12" i="7"/>
  <c r="F293" i="7"/>
  <c r="F207" i="7"/>
  <c r="F132" i="7"/>
  <c r="F126" i="7"/>
  <c r="F106" i="7"/>
  <c r="F96" i="7"/>
  <c r="F98" i="7"/>
  <c r="G34" i="3" l="1"/>
  <c r="G20" i="3"/>
  <c r="G21" i="3"/>
  <c r="H69" i="3"/>
  <c r="H66" i="3"/>
  <c r="G277" i="3"/>
  <c r="G272" i="3"/>
  <c r="G286" i="3"/>
  <c r="G116" i="3"/>
  <c r="G191" i="3"/>
  <c r="H226" i="3" l="1"/>
  <c r="H208" i="3"/>
  <c r="H198" i="3"/>
  <c r="H191" i="3"/>
  <c r="H166" i="3"/>
  <c r="H165" i="3"/>
  <c r="H146" i="3"/>
  <c r="H145" i="3"/>
  <c r="G190" i="3"/>
  <c r="G192" i="3"/>
  <c r="G197" i="3"/>
  <c r="G194" i="3"/>
  <c r="G195" i="3"/>
  <c r="G70" i="3"/>
  <c r="G72" i="3"/>
  <c r="H72" i="3"/>
  <c r="G92" i="3"/>
  <c r="G97" i="3"/>
  <c r="G95" i="3"/>
  <c r="H80" i="3"/>
  <c r="H100" i="3"/>
  <c r="H108" i="3"/>
  <c r="G226" i="3"/>
  <c r="G147" i="3"/>
  <c r="G153" i="3"/>
  <c r="C10" i="5" l="1"/>
  <c r="C12" i="5"/>
  <c r="F69" i="3"/>
  <c r="F116" i="3"/>
  <c r="F226" i="3"/>
  <c r="E116" i="3"/>
  <c r="F70" i="3"/>
  <c r="E92" i="3"/>
  <c r="E65" i="7"/>
  <c r="E205" i="7"/>
  <c r="F338" i="7"/>
  <c r="E139" i="7"/>
  <c r="E206" i="7"/>
  <c r="E118" i="7"/>
  <c r="E169" i="7"/>
  <c r="E336" i="7"/>
  <c r="E193" i="7"/>
  <c r="E314" i="7"/>
  <c r="E313" i="7" s="1"/>
  <c r="F316" i="7"/>
  <c r="E312" i="7" l="1"/>
  <c r="F66" i="7"/>
  <c r="E64" i="7"/>
  <c r="F61" i="7"/>
  <c r="F60" i="7" s="1"/>
  <c r="E59" i="7"/>
  <c r="E57" i="7" s="1"/>
  <c r="E58" i="7" l="1"/>
  <c r="E63" i="7"/>
  <c r="G60" i="7"/>
  <c r="F59" i="7"/>
  <c r="F57" i="7" s="1"/>
  <c r="F65" i="7"/>
  <c r="G66" i="7"/>
  <c r="E81" i="3"/>
  <c r="E80" i="3" s="1"/>
  <c r="E286" i="3"/>
  <c r="E285" i="3" s="1"/>
  <c r="E284" i="3" s="1"/>
  <c r="E282" i="3"/>
  <c r="E281" i="3" s="1"/>
  <c r="E272" i="3"/>
  <c r="E251" i="3"/>
  <c r="E232" i="3"/>
  <c r="E167" i="3"/>
  <c r="E153" i="3"/>
  <c r="E103" i="3"/>
  <c r="F58" i="7" l="1"/>
  <c r="G58" i="7" s="1"/>
  <c r="F64" i="7"/>
  <c r="G64" i="7" s="1"/>
  <c r="F63" i="7"/>
  <c r="E269" i="7" l="1"/>
  <c r="E259" i="7"/>
  <c r="E258" i="7" s="1"/>
  <c r="E252" i="7"/>
  <c r="E239" i="7"/>
  <c r="E238" i="7" s="1"/>
  <c r="E168" i="7"/>
  <c r="E277" i="7"/>
  <c r="E36" i="3"/>
  <c r="F223" i="7" l="1"/>
  <c r="F234" i="7"/>
  <c r="F215" i="7"/>
  <c r="E214" i="7"/>
  <c r="E192" i="7"/>
  <c r="E117" i="7"/>
  <c r="E116" i="7" s="1"/>
  <c r="E94" i="7"/>
  <c r="E72" i="7"/>
  <c r="E71" i="7" s="1"/>
  <c r="E10" i="7"/>
  <c r="E44" i="7"/>
  <c r="E43" i="7" s="1"/>
  <c r="E37" i="7"/>
  <c r="E36" i="7" s="1"/>
  <c r="E9" i="7"/>
  <c r="E8" i="7" l="1"/>
  <c r="E330" i="7"/>
  <c r="E334" i="7"/>
  <c r="E138" i="7"/>
  <c r="E115" i="7" s="1"/>
  <c r="E332" i="7"/>
  <c r="D12" i="5"/>
  <c r="B11" i="5" l="1"/>
  <c r="B10" i="5" s="1"/>
  <c r="G251" i="3"/>
  <c r="G209" i="3" l="1"/>
  <c r="G199" i="3"/>
  <c r="G81" i="3"/>
  <c r="G80" i="3" s="1"/>
  <c r="G79" i="3" s="1"/>
  <c r="H15" i="3"/>
  <c r="G45" i="3"/>
  <c r="F251" i="3"/>
  <c r="F248" i="3"/>
  <c r="F89" i="3"/>
  <c r="F86" i="3"/>
  <c r="F81" i="3"/>
  <c r="F73" i="3"/>
  <c r="F45" i="3" l="1"/>
  <c r="F40" i="3"/>
  <c r="F39" i="3" s="1"/>
  <c r="F36" i="3"/>
  <c r="F32" i="3"/>
  <c r="F31" i="3" s="1"/>
  <c r="I31" i="3" s="1"/>
  <c r="F28" i="3"/>
  <c r="F27" i="3" s="1"/>
  <c r="F20" i="3"/>
  <c r="F14" i="3"/>
  <c r="I14" i="3" s="1"/>
  <c r="F44" i="3" l="1"/>
  <c r="I44" i="3" s="1"/>
  <c r="I45" i="3"/>
  <c r="F35" i="3"/>
  <c r="I36" i="3"/>
  <c r="F34" i="3"/>
  <c r="I34" i="3" s="1"/>
  <c r="F13" i="3"/>
  <c r="E277" i="3"/>
  <c r="E276" i="3" s="1"/>
  <c r="E268" i="3"/>
  <c r="E267" i="3" s="1"/>
  <c r="E260" i="3"/>
  <c r="E259" i="3" s="1"/>
  <c r="E244" i="3"/>
  <c r="E238" i="3"/>
  <c r="E231" i="3"/>
  <c r="E230" i="3" s="1"/>
  <c r="E225" i="3"/>
  <c r="E212" i="3"/>
  <c r="E218" i="3"/>
  <c r="E209" i="3"/>
  <c r="E202" i="3"/>
  <c r="E199" i="3"/>
  <c r="E198" i="3" s="1"/>
  <c r="E184" i="3"/>
  <c r="E177" i="3"/>
  <c r="E170" i="3"/>
  <c r="E160" i="3"/>
  <c r="E158" i="3"/>
  <c r="E149" i="3"/>
  <c r="E147" i="3"/>
  <c r="E146" i="3" s="1"/>
  <c r="E144" i="3" s="1"/>
  <c r="E139" i="3"/>
  <c r="E130" i="3"/>
  <c r="E124" i="3"/>
  <c r="E119" i="3"/>
  <c r="E113" i="3"/>
  <c r="E111" i="3"/>
  <c r="E109" i="3"/>
  <c r="E105" i="3"/>
  <c r="E101" i="3"/>
  <c r="E99" i="3" s="1"/>
  <c r="E100" i="3" s="1"/>
  <c r="E89" i="3"/>
  <c r="E86" i="3"/>
  <c r="E84" i="3" s="1"/>
  <c r="E79" i="3"/>
  <c r="E77" i="3"/>
  <c r="E75" i="3"/>
  <c r="E73" i="3"/>
  <c r="E56" i="3"/>
  <c r="E45" i="3"/>
  <c r="E44" i="3" s="1"/>
  <c r="E43" i="3" s="1"/>
  <c r="E40" i="3"/>
  <c r="E32" i="3"/>
  <c r="E31" i="3" s="1"/>
  <c r="E30" i="3" s="1"/>
  <c r="E28" i="3"/>
  <c r="E27" i="3" s="1"/>
  <c r="E26" i="3" s="1"/>
  <c r="E17" i="3"/>
  <c r="E14" i="3"/>
  <c r="F12" i="3" l="1"/>
  <c r="I12" i="3" s="1"/>
  <c r="I13" i="3"/>
  <c r="E250" i="3"/>
  <c r="E197" i="3"/>
  <c r="E164" i="3"/>
  <c r="E166" i="3" s="1"/>
  <c r="E117" i="3"/>
  <c r="E118" i="3" s="1"/>
  <c r="E107" i="3"/>
  <c r="E108" i="3" s="1"/>
  <c r="E34" i="3"/>
  <c r="E12" i="3"/>
  <c r="E11" i="3" s="1"/>
  <c r="E13" i="3"/>
  <c r="E71" i="3"/>
  <c r="E70" i="3" s="1"/>
  <c r="F45" i="7"/>
  <c r="F255" i="7"/>
  <c r="E8" i="3" l="1"/>
  <c r="F56" i="3"/>
  <c r="G56" i="3" l="1"/>
  <c r="G14" i="3" l="1"/>
  <c r="H14" i="3" s="1"/>
  <c r="G202" i="3" l="1"/>
  <c r="G198" i="3" s="1"/>
  <c r="G184" i="3"/>
  <c r="G177" i="3"/>
  <c r="G167" i="3"/>
  <c r="G149" i="3"/>
  <c r="G103" i="3"/>
  <c r="G17" i="3"/>
  <c r="F305" i="7" l="1"/>
  <c r="F281" i="7"/>
  <c r="F122" i="7"/>
  <c r="F119" i="7" s="1"/>
  <c r="F120" i="7"/>
  <c r="F100" i="7" s="1"/>
  <c r="F95" i="7" s="1"/>
  <c r="F219" i="7"/>
  <c r="F218" i="7" s="1"/>
  <c r="F158" i="7"/>
  <c r="F141" i="7"/>
  <c r="F118" i="7" l="1"/>
  <c r="F80" i="7"/>
  <c r="E273" i="7"/>
  <c r="F117" i="7" l="1"/>
  <c r="F116" i="7" s="1"/>
  <c r="F104" i="7"/>
  <c r="F103" i="7" s="1"/>
  <c r="F271" i="7"/>
  <c r="F151" i="7"/>
  <c r="F176" i="7"/>
  <c r="F173" i="7"/>
  <c r="G124" i="3" l="1"/>
  <c r="G130" i="3"/>
  <c r="G139" i="3"/>
  <c r="G105" i="3"/>
  <c r="F310" i="7"/>
  <c r="F309" i="7" s="1"/>
  <c r="F307" i="7"/>
  <c r="F291" i="7"/>
  <c r="F198" i="7"/>
  <c r="F227" i="7"/>
  <c r="F206" i="7"/>
  <c r="F203" i="7"/>
  <c r="F201" i="7"/>
  <c r="E201" i="7"/>
  <c r="F199" i="7"/>
  <c r="F212" i="7"/>
  <c r="F194" i="7"/>
  <c r="F193" i="7" s="1"/>
  <c r="F185" i="7"/>
  <c r="F184" i="7" s="1"/>
  <c r="F179" i="7"/>
  <c r="F171" i="7"/>
  <c r="F166" i="7"/>
  <c r="F144" i="7"/>
  <c r="F83" i="7"/>
  <c r="F79" i="7" s="1"/>
  <c r="F91" i="7"/>
  <c r="F90" i="7" s="1"/>
  <c r="G90" i="7" s="1"/>
  <c r="F88" i="7"/>
  <c r="F87" i="7" s="1"/>
  <c r="G87" i="7" s="1"/>
  <c r="F226" i="7" l="1"/>
  <c r="F205" i="7"/>
  <c r="G309" i="7"/>
  <c r="F222" i="7"/>
  <c r="F214" i="7"/>
  <c r="F170" i="7"/>
  <c r="F169" i="7" s="1"/>
  <c r="F86" i="7"/>
  <c r="F85" i="7" s="1"/>
  <c r="F39" i="7"/>
  <c r="F38" i="7" s="1"/>
  <c r="F55" i="7"/>
  <c r="F54" i="7" s="1"/>
  <c r="F248" i="7"/>
  <c r="F247" i="7" s="1"/>
  <c r="G247" i="7" s="1"/>
  <c r="F245" i="7"/>
  <c r="F243" i="7"/>
  <c r="F241" i="7"/>
  <c r="F321" i="7"/>
  <c r="F320" i="7" s="1"/>
  <c r="G320" i="7" s="1"/>
  <c r="F318" i="7"/>
  <c r="F315" i="7" s="1"/>
  <c r="F273" i="7"/>
  <c r="F270" i="7" s="1"/>
  <c r="F266" i="7"/>
  <c r="F265" i="7" s="1"/>
  <c r="F261" i="7"/>
  <c r="F260" i="7" s="1"/>
  <c r="F303" i="7"/>
  <c r="F298" i="7"/>
  <c r="F297" i="7" s="1"/>
  <c r="G297" i="7" s="1"/>
  <c r="F295" i="7"/>
  <c r="F290" i="7" s="1"/>
  <c r="F286" i="7"/>
  <c r="F285" i="7" s="1"/>
  <c r="F279" i="7"/>
  <c r="F283" i="7"/>
  <c r="G315" i="7" l="1"/>
  <c r="F314" i="7"/>
  <c r="F278" i="7"/>
  <c r="F277" i="7" s="1"/>
  <c r="F276" i="7" s="1"/>
  <c r="F302" i="7"/>
  <c r="F301" i="7" s="1"/>
  <c r="F300" i="7" s="1"/>
  <c r="F168" i="7"/>
  <c r="F289" i="7"/>
  <c r="F288" i="7" s="1"/>
  <c r="F259" i="7"/>
  <c r="F258" i="7" s="1"/>
  <c r="G260" i="7"/>
  <c r="F11" i="7"/>
  <c r="F240" i="7"/>
  <c r="F313" i="7" l="1"/>
  <c r="G313" i="7" s="1"/>
  <c r="F312" i="7"/>
  <c r="G302" i="7"/>
  <c r="G290" i="7"/>
  <c r="F239" i="7"/>
  <c r="F238" i="7" s="1"/>
  <c r="F275" i="7"/>
  <c r="F10" i="7"/>
  <c r="H253" i="3" l="1"/>
  <c r="H229" i="3"/>
  <c r="G268" i="3"/>
  <c r="G267" i="3" s="1"/>
  <c r="G276" i="3"/>
  <c r="G282" i="3"/>
  <c r="G281" i="3" s="1"/>
  <c r="G285" i="3"/>
  <c r="G284" i="3" s="1"/>
  <c r="G248" i="3"/>
  <c r="G244" i="3"/>
  <c r="G238" i="3" s="1"/>
  <c r="G232" i="3"/>
  <c r="G231" i="3" s="1"/>
  <c r="G227" i="3"/>
  <c r="G225" i="3" s="1"/>
  <c r="G218" i="3"/>
  <c r="G215" i="3"/>
  <c r="G212" i="3"/>
  <c r="G170" i="3"/>
  <c r="G166" i="3" s="1"/>
  <c r="G160" i="3"/>
  <c r="G146" i="3" s="1"/>
  <c r="G144" i="3" s="1"/>
  <c r="G158" i="3"/>
  <c r="G113" i="3"/>
  <c r="G111" i="3"/>
  <c r="G109" i="3"/>
  <c r="G101" i="3"/>
  <c r="G100" i="3" s="1"/>
  <c r="G93" i="3"/>
  <c r="G89" i="3"/>
  <c r="G86" i="3"/>
  <c r="G77" i="3"/>
  <c r="G75" i="3"/>
  <c r="G73" i="3"/>
  <c r="G40" i="3"/>
  <c r="G39" i="3" s="1"/>
  <c r="G36" i="3"/>
  <c r="G44" i="3"/>
  <c r="G43" i="3" s="1"/>
  <c r="G23" i="3"/>
  <c r="G119" i="3"/>
  <c r="H58" i="3"/>
  <c r="G260" i="3"/>
  <c r="H59" i="3"/>
  <c r="H61" i="3"/>
  <c r="H62" i="3"/>
  <c r="G32" i="3"/>
  <c r="G28" i="3"/>
  <c r="G26" i="3" s="1"/>
  <c r="G30" i="3" l="1"/>
  <c r="G31" i="3"/>
  <c r="H92" i="3"/>
  <c r="G117" i="3"/>
  <c r="G118" i="3"/>
  <c r="H118" i="3" s="1"/>
  <c r="G108" i="3"/>
  <c r="G208" i="3"/>
  <c r="G84" i="3"/>
  <c r="G206" i="3"/>
  <c r="G230" i="3"/>
  <c r="G13" i="3"/>
  <c r="G12" i="3" s="1"/>
  <c r="H243" i="3"/>
  <c r="H285" i="3"/>
  <c r="G164" i="3"/>
  <c r="F11" i="1"/>
  <c r="F8" i="1"/>
  <c r="F14" i="1" l="1"/>
  <c r="F30" i="1" s="1"/>
  <c r="H20" i="3"/>
  <c r="H13" i="3"/>
  <c r="H39" i="3"/>
  <c r="H27" i="3"/>
  <c r="H35" i="3"/>
  <c r="H44" i="3"/>
  <c r="E166" i="7"/>
  <c r="F190" i="7"/>
  <c r="G184" i="7"/>
  <c r="G170" i="7"/>
  <c r="G193" i="7"/>
  <c r="G73" i="7"/>
  <c r="G11" i="7"/>
  <c r="G240" i="7"/>
  <c r="G258" i="7"/>
  <c r="G214" i="7" l="1"/>
  <c r="G215" i="7"/>
  <c r="G207" i="7"/>
  <c r="G206" i="7"/>
  <c r="E234" i="7"/>
  <c r="G235" i="7"/>
  <c r="E198" i="7"/>
  <c r="E199" i="7"/>
  <c r="E222" i="7"/>
  <c r="G211" i="7"/>
  <c r="E218" i="7"/>
  <c r="G119" i="7"/>
  <c r="H56" i="3"/>
  <c r="H57" i="3"/>
  <c r="F30" i="3"/>
  <c r="H31" i="3"/>
  <c r="F238" i="3"/>
  <c r="H238" i="3" s="1"/>
  <c r="D10" i="5"/>
  <c r="H30" i="3" l="1"/>
  <c r="I30" i="3"/>
  <c r="F269" i="7"/>
  <c r="F268" i="7" s="1"/>
  <c r="F264" i="7"/>
  <c r="F263" i="7" s="1"/>
  <c r="F252" i="7"/>
  <c r="F233" i="7"/>
  <c r="F196" i="7"/>
  <c r="F192" i="7"/>
  <c r="F164" i="7"/>
  <c r="F113" i="7"/>
  <c r="F112" i="7" s="1"/>
  <c r="F78" i="7"/>
  <c r="F77" i="7" s="1"/>
  <c r="F75" i="7"/>
  <c r="F74" i="7" s="1"/>
  <c r="F72" i="7"/>
  <c r="F71" i="7" s="1"/>
  <c r="F53" i="7"/>
  <c r="F52" i="7" s="1"/>
  <c r="F44" i="7"/>
  <c r="F43" i="7" s="1"/>
  <c r="F37" i="7"/>
  <c r="F36" i="7" s="1"/>
  <c r="F9" i="7"/>
  <c r="F94" i="7" l="1"/>
  <c r="F93" i="7" s="1"/>
  <c r="F70" i="7" s="1"/>
  <c r="F251" i="7"/>
  <c r="F250" i="7"/>
  <c r="F257" i="7"/>
  <c r="F35" i="7"/>
  <c r="F8" i="7"/>
  <c r="F232" i="7"/>
  <c r="F51" i="7"/>
  <c r="F42" i="7"/>
  <c r="H11" i="1"/>
  <c r="H8" i="1"/>
  <c r="G11" i="1"/>
  <c r="G8" i="1"/>
  <c r="G196" i="7"/>
  <c r="G192" i="7"/>
  <c r="G189" i="7"/>
  <c r="G168" i="7"/>
  <c r="G164" i="7"/>
  <c r="G116" i="7"/>
  <c r="E112" i="7"/>
  <c r="E75" i="7"/>
  <c r="E74" i="7" s="1"/>
  <c r="G71" i="7"/>
  <c r="E78" i="7"/>
  <c r="E77" i="7" s="1"/>
  <c r="G85" i="7"/>
  <c r="G103" i="7"/>
  <c r="G95" i="7"/>
  <c r="E35" i="7"/>
  <c r="E42" i="7"/>
  <c r="E53" i="7"/>
  <c r="E51" i="7" s="1"/>
  <c r="E232" i="7"/>
  <c r="E268" i="7"/>
  <c r="I8" i="1" l="1"/>
  <c r="J8" i="1"/>
  <c r="E263" i="7"/>
  <c r="E257" i="7" s="1"/>
  <c r="E226" i="7"/>
  <c r="H14" i="1"/>
  <c r="H30" i="1" s="1"/>
  <c r="G14" i="1"/>
  <c r="F237" i="7"/>
  <c r="F231" i="7" s="1"/>
  <c r="E52" i="7"/>
  <c r="E93" i="7"/>
  <c r="E250" i="7"/>
  <c r="E237" i="7"/>
  <c r="G238" i="7"/>
  <c r="G9" i="7"/>
  <c r="E233" i="7"/>
  <c r="E301" i="7"/>
  <c r="E289" i="7"/>
  <c r="E288" i="7" s="1"/>
  <c r="G30" i="1" l="1"/>
  <c r="J14" i="1"/>
  <c r="I14" i="1"/>
  <c r="G233" i="7"/>
  <c r="E324" i="7"/>
  <c r="G288" i="7"/>
  <c r="E326" i="7"/>
  <c r="E300" i="7"/>
  <c r="E70" i="7"/>
  <c r="E7" i="7" s="1"/>
  <c r="G93" i="7"/>
  <c r="G4" i="7"/>
  <c r="H34" i="3"/>
  <c r="G48" i="3"/>
  <c r="G11" i="3" s="1"/>
  <c r="G8" i="3" s="1"/>
  <c r="F48" i="3"/>
  <c r="F43" i="3"/>
  <c r="F26" i="3"/>
  <c r="H43" i="3" l="1"/>
  <c r="I43" i="3"/>
  <c r="I30" i="1"/>
  <c r="E338" i="7"/>
  <c r="G300" i="7"/>
  <c r="E328" i="7"/>
  <c r="F11" i="3"/>
  <c r="F8" i="3" s="1"/>
  <c r="I8" i="3" s="1"/>
  <c r="H12" i="3"/>
  <c r="H26" i="3"/>
  <c r="E276" i="7"/>
  <c r="H8" i="3" l="1"/>
  <c r="E275" i="7"/>
  <c r="E231" i="7" s="1"/>
  <c r="H251" i="3"/>
  <c r="H116" i="3"/>
  <c r="F284" i="3"/>
  <c r="H284" i="3" s="1"/>
  <c r="F230" i="3"/>
  <c r="G250" i="3" l="1"/>
  <c r="G69" i="3"/>
  <c r="F250" i="3"/>
  <c r="E4" i="7" l="1"/>
  <c r="G66" i="3"/>
  <c r="F140" i="7"/>
  <c r="G140" i="7" s="1"/>
  <c r="F139" i="7" l="1"/>
  <c r="F138" i="7" s="1"/>
  <c r="F115" i="7" l="1"/>
  <c r="E215" i="3"/>
  <c r="E206" i="3" s="1"/>
  <c r="F77" i="3"/>
  <c r="F7" i="7" l="1"/>
  <c r="F4" i="7" s="1"/>
  <c r="E69" i="3"/>
  <c r="E66" i="3" s="1"/>
  <c r="E208" i="3"/>
  <c r="F66" i="3"/>
  <c r="H70" i="3"/>
  <c r="G11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Korisnik</author>
  </authors>
  <commentList>
    <comment ref="F72" authorId="0" shapeId="0" xr:uid="{1BE2290F-DC82-4FC3-B5F9-0FDFCED29D8D}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83024,54+6208,85</t>
        </r>
      </text>
    </comment>
    <comment ref="G74" authorId="0" shapeId="0" xr:uid="{FBA8DA17-C05B-4FF5-9126-D42D985F1DDC}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pun=444,15
boravak=66132,74</t>
        </r>
      </text>
    </comment>
    <comment ref="G76" authorId="0" shapeId="0" xr:uid="{A41DAB43-C8A1-4CF4-B8F0-8E302B3143CA}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pun=36,00
bor.=1700,00</t>
        </r>
      </text>
    </comment>
    <comment ref="G78" authorId="0" shapeId="0" xr:uid="{274E13A9-F532-4533-BB50-0A8C87D78552}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pun=73,29
bor.=10911,89</t>
        </r>
      </text>
    </comment>
    <comment ref="G121" authorId="0" shapeId="0" xr:uid="{D85884F8-EE3F-4377-AE08-D0DB9B91F9D6}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pun=25,09
bor.=1060,96</t>
        </r>
      </text>
    </comment>
    <comment ref="G214" authorId="0" shapeId="0" xr:uid="{49692073-8361-4697-BF9A-77BF90B44FF4}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71045,33-mzom
172,00-županija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Korisnik</author>
  </authors>
  <commentList>
    <comment ref="F235" authorId="0" shapeId="0" xr:uid="{BE67CF25-9DC2-48B7-83C6-BF055FEC6A33}">
      <text>
        <r>
          <rPr>
            <b/>
            <sz val="9"/>
            <color indexed="81"/>
            <rFont val="Segoe UI"/>
            <family val="2"/>
            <charset val="238"/>
          </rPr>
          <t>Korisnik:</t>
        </r>
        <r>
          <rPr>
            <sz val="9"/>
            <color indexed="81"/>
            <rFont val="Segoe UI"/>
            <family val="2"/>
            <charset val="238"/>
          </rPr>
          <t xml:space="preserve">
Razmjena učenika Mađarska
</t>
        </r>
      </text>
    </comment>
  </commentList>
</comments>
</file>

<file path=xl/sharedStrings.xml><?xml version="1.0" encoding="utf-8"?>
<sst xmlns="http://schemas.openxmlformats.org/spreadsheetml/2006/main" count="747" uniqueCount="247">
  <si>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</si>
  <si>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</si>
  <si>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</si>
  <si>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</si>
  <si>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</si>
  <si>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</si>
  <si>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</si>
  <si>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</si>
  <si>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</si>
  <si>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</si>
  <si>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</si>
  <si>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</si>
  <si>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</si>
  <si>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</si>
  <si>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</si>
  <si>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</si>
  <si>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</si>
  <si>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</si>
  <si>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</si>
  <si>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</si>
  <si>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</si>
  <si>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</si>
  <si>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</si>
  <si>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</si>
  <si>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</si>
  <si>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</si>
  <si>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</si>
  <si>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</si>
  <si>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</si>
  <si>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</si>
  <si>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</si>
  <si>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B) SAŽETAK RAČUNA FINANCIRANJA</t>
  </si>
  <si>
    <t>UKUPAN DONOS VIŠKA / MANJKA IZ PRETHODNE(IH) GODINE***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</si>
  <si>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</si>
  <si>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</si>
  <si>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</si>
  <si>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</si>
  <si>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</si>
  <si>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</si>
  <si>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</si>
  <si>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Prihodi od imovine</t>
  </si>
  <si>
    <t>Prihodi od upravnih i administrativnih pristojbi, pristojbi po posebnim propisima i naknada</t>
  </si>
  <si>
    <t>Kazne, upravne mjere i ostali prihodi</t>
  </si>
  <si>
    <t>Financijski rashodi</t>
  </si>
  <si>
    <t>Naknade građanima i kućanstvima na temelju osiguranja i druge naknade</t>
  </si>
  <si>
    <t>Rashodi za dodatna ulaganja na nefinancijskoj imovini</t>
  </si>
  <si>
    <t xml:space="preserve">Prihodi od prodaje proizvoda i robe te pruženih usluga, prihodi od donacija </t>
  </si>
  <si>
    <t>09 Obrazovanje</t>
  </si>
  <si>
    <t>0912 Osnovno obrazovanje</t>
  </si>
  <si>
    <t>096 Dodatne usluge u obrazovanju</t>
  </si>
  <si>
    <t>Prihodi za posebne namjene</t>
  </si>
  <si>
    <t>Pomoći</t>
  </si>
  <si>
    <t>Vlastiti prihodi</t>
  </si>
  <si>
    <t>Donacije</t>
  </si>
  <si>
    <t>EU</t>
  </si>
  <si>
    <t>Aktivnost 1012-01</t>
  </si>
  <si>
    <t xml:space="preserve">Aktivnost 1012-02 </t>
  </si>
  <si>
    <t>Financijski rashodi škola</t>
  </si>
  <si>
    <t xml:space="preserve">Kapitalni projekt 1012-03 </t>
  </si>
  <si>
    <t>Kapitalni projekt 1012-04</t>
  </si>
  <si>
    <t>Aktivnost 1012-09</t>
  </si>
  <si>
    <t>Vlastiti i namjenski prihodi škola - rashodi za zaposlene</t>
  </si>
  <si>
    <t>Aktivnost 1012-10</t>
  </si>
  <si>
    <t>Vlastiti i namjenski prihodi škola - materijalni rashodi</t>
  </si>
  <si>
    <t>Aktivnost 1012-11</t>
  </si>
  <si>
    <t>Vlastiti i namjenski prihodi škola - financijski rashodi</t>
  </si>
  <si>
    <t>Aktivnost 1012-12</t>
  </si>
  <si>
    <t>Vlastiti i namjenski prihodi škola - opremanje škola</t>
  </si>
  <si>
    <t>PROGRAM 1013</t>
  </si>
  <si>
    <t>Izvanstandardni progami u školama</t>
  </si>
  <si>
    <t>Aktivnost 1013-04</t>
  </si>
  <si>
    <t>Aktivnost 1013-06</t>
  </si>
  <si>
    <t>Produženi boravak</t>
  </si>
  <si>
    <t>Aktivnost 1013-07</t>
  </si>
  <si>
    <t>Aktivnost 1013-13</t>
  </si>
  <si>
    <t>Aktivnost 1013-14</t>
  </si>
  <si>
    <t>Izvor financiranja 57</t>
  </si>
  <si>
    <t>Izvor financiranja 11</t>
  </si>
  <si>
    <t>Izvor financiranja 31</t>
  </si>
  <si>
    <t xml:space="preserve">Vlastiti prihodi </t>
  </si>
  <si>
    <t>Izvor financiranja 41</t>
  </si>
  <si>
    <t>Izvor financiranja 6103</t>
  </si>
  <si>
    <t>Vlastiti izvori</t>
  </si>
  <si>
    <t>Višak prihoda poslovanja</t>
  </si>
  <si>
    <t>Vlastiti prihodi - višak</t>
  </si>
  <si>
    <t>VIŠAK KORIŠTEN ZA POKRIĆE RASHODA</t>
  </si>
  <si>
    <t>Prihodi za posebne namjene - višak</t>
  </si>
  <si>
    <t>Pomoći - višak</t>
  </si>
  <si>
    <t>HZZ PRIPRAVNIK - višak</t>
  </si>
  <si>
    <t>Donacije - višak</t>
  </si>
  <si>
    <t>Pomoći MZO rashodi za zaposlene</t>
  </si>
  <si>
    <t>Izvor financiranja 92530</t>
  </si>
  <si>
    <t>Pomoćnici u nastavi - Škola puna mogućnosti 6</t>
  </si>
  <si>
    <t>Izvor financiranja 5402</t>
  </si>
  <si>
    <t>Financiranje nabave drugih obrazovnih materijala - radne bilježnice</t>
  </si>
  <si>
    <t>Materijalni rashodi - prijevoz</t>
  </si>
  <si>
    <t>31-MENTORSTVA</t>
  </si>
  <si>
    <t>32-PRIJEVOZ DJELATNIKA COP</t>
  </si>
  <si>
    <t>32-NAKNADA INVALIDI</t>
  </si>
  <si>
    <t>Prihodi za posebne namjene - školska kuhinja</t>
  </si>
  <si>
    <t>Izvor financiranja 9231</t>
  </si>
  <si>
    <t>Izvor financiranja 9241</t>
  </si>
  <si>
    <t>MZO lektira</t>
  </si>
  <si>
    <t>MZO udžbenici</t>
  </si>
  <si>
    <t>Izvor financiranja 9257</t>
  </si>
  <si>
    <t>Rashodi za zaposlene (dar u naravi, pripravnica razlika za osnovicu)</t>
  </si>
  <si>
    <t>Rashodi za zaposlene voditelje ŠSD</t>
  </si>
  <si>
    <t>Izvor financiranja 926103</t>
  </si>
  <si>
    <t xml:space="preserve">Prihodi za posebne namjene </t>
  </si>
  <si>
    <t xml:space="preserve">PROGRAM 1012 </t>
  </si>
  <si>
    <t>Osnovnoškolsko obrazovanje</t>
  </si>
  <si>
    <t>PROJEKTI</t>
  </si>
  <si>
    <t>Ostale tekuće donacije u naravi</t>
  </si>
  <si>
    <t>Izvor financiranja 925401</t>
  </si>
  <si>
    <t>Projekti</t>
  </si>
  <si>
    <t>Projekti - višak</t>
  </si>
  <si>
    <t>Izvršenje prethodne godine</t>
  </si>
  <si>
    <t>Plan tekuće godine</t>
  </si>
  <si>
    <t>Izvršenje tekuće godine</t>
  </si>
  <si>
    <t>Indeks</t>
  </si>
  <si>
    <t>5=4/3*100</t>
  </si>
  <si>
    <t>Naziv</t>
  </si>
  <si>
    <t xml:space="preserve">Izvršenje tekuće godine </t>
  </si>
  <si>
    <t>4=3/2*100</t>
  </si>
  <si>
    <t>POM PROR KORISNICIMA IZ PRORAČUNA KOJI IM NIJE NADLEŽAN</t>
  </si>
  <si>
    <t>TEK POM PROR KORISNICIMA IZ PRORAČUNA KOJI IM NIJE NADLEŽAN</t>
  </si>
  <si>
    <t>KAPITALNE POM PROR KORISNICIMA IZ PRORAČUNA KOJI IM NIJE NADLEŽAN</t>
  </si>
  <si>
    <t>PRIJENOSI IZMEĐU PROR KORISNIKA ISTOG PRORAČUNA</t>
  </si>
  <si>
    <t>TEKUĆI PRIJENOSI IZMEĐU PROR KORISNIKA ISTOG PRORAČUNA</t>
  </si>
  <si>
    <t>Skupina/podskupina/odjeljak</t>
  </si>
  <si>
    <t>PRIHODI OD FINANCIJSKE IMOVINE</t>
  </si>
  <si>
    <t>PRIHODI PO POSEBNIM PROPISIMA</t>
  </si>
  <si>
    <t>OSTALI NESPOMENUTI PRIHODI</t>
  </si>
  <si>
    <t xml:space="preserve">PRIHODI OD PRODAJE PROIZVODA I ROBE TE PRUŽENIH USLUGA </t>
  </si>
  <si>
    <t>PRIHODI OD PRODAJE PROIZVODA I ROBE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</si>
  <si>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</si>
  <si>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</si>
  <si>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</si>
  <si>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</si>
  <si>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PRIHODI IZ NADLEŽNOG PRORAČUNA ZA FINANCIRANJE REDOVNE DJELATNOSTI PRORAČUNSKIH KORISNIKA</t>
  </si>
  <si>
    <t>PRIHODI IZ NADLEŽNOG PRORAČUNA ZA FINANCIRANJE RASHODA POSLOVANJA</t>
  </si>
  <si>
    <t>PLAĆE (BRUTO)</t>
  </si>
  <si>
    <t>PLAĆE ZA REDOVAN RAD</t>
  </si>
  <si>
    <t>OSTALI RASHODI ZA ZAPOSLENE</t>
  </si>
  <si>
    <t>DOPRINOSI NA PLAĆE</t>
  </si>
  <si>
    <t>DOPRINOSI ZA OBVEZNO ZDRAVSTVENO OSIGURANJE</t>
  </si>
  <si>
    <t>NAKNADE TROŠKOVA ZAPOSLENIMA</t>
  </si>
  <si>
    <t>SLUŽBENA PUTOVANJA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</si>
  <si>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</si>
  <si>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</si>
  <si>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</si>
  <si>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</si>
  <si>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TROŠKOVI</t>
  </si>
  <si>
    <t>MATERIJAL I SIROVINE</t>
  </si>
  <si>
    <t>ENERGIJA</t>
  </si>
  <si>
    <t>SITNI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</si>
  <si>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</si>
  <si>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</si>
  <si>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</si>
  <si>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</si>
  <si>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</si>
  <si>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</si>
  <si>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</si>
  <si>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</si>
  <si>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</si>
  <si>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</si>
  <si>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REPREZENTACIJA</t>
  </si>
  <si>
    <t>ČLANARINE I NORME</t>
  </si>
  <si>
    <t>NAKNADE TROŠKOVA OSOBAMA IZVAN RADNOG ODNOSA</t>
  </si>
  <si>
    <t>SLUŽBENA, RADNA I ZAŠTITNA ODJEĆA I OBUĆA</t>
  </si>
  <si>
    <t>ZDRAVSTVENE I VETERINARSKE USLUGE</t>
  </si>
  <si>
    <t>NAKNADE ZA RAD PREDSTAVNIČKIH I IZVRŠNIH TIJELA, POVJERENSTAVA I SLIČNO</t>
  </si>
  <si>
    <t>PRISTOJBE I NAKNADE</t>
  </si>
  <si>
    <t>OSTALI FINANCIJSKI RASHODI</t>
  </si>
  <si>
    <t>BANKARSKE USLUGE I USLUGE PLATNOG PROMETA</t>
  </si>
  <si>
    <t>ZATEZNE KAMATE</t>
  </si>
  <si>
    <t>OSTALE NAKNADE GRAĐANIMA I KUĆANSTVIMA IZ PRORAČUNA</t>
  </si>
  <si>
    <t>NAKNADE GRAĐANIMA I KUĆANSTVIMA U NOVCU</t>
  </si>
  <si>
    <t>NAKNADE GRAĐANIMA I KUĆANSTVIMA U NARAVI</t>
  </si>
  <si>
    <t>POSTROJENJA I OPREMA</t>
  </si>
  <si>
    <t>UREDSKA OPREMA I NAMJEŠTAJ</t>
  </si>
  <si>
    <t>UREĐAJI, STROJEVI I OPREMA ZA OSTALE NAMJENE</t>
  </si>
  <si>
    <t>OPREMA ZA ODRŽAVANJE I ZAŠTITU</t>
  </si>
  <si>
    <t>KNJIGE, UMJETNIČKA DJELA I OSTALE IZLOŽBENE VRIJEDNOSTI</t>
  </si>
  <si>
    <t>KNJIGE</t>
  </si>
  <si>
    <t>DODATNA ULAGANJA NA GRAĐEVINSKIM OBJEKTIMA</t>
  </si>
  <si>
    <t xml:space="preserve">Rashodi za zaposlene </t>
  </si>
  <si>
    <t>Materijalni rashodi (najam dvorane, ost prih)</t>
  </si>
  <si>
    <t>PLAĆE U NARAVI</t>
  </si>
  <si>
    <t>ENERGIJA-PLIN</t>
  </si>
  <si>
    <t>MATERIJAL I DIJELOVI</t>
  </si>
  <si>
    <t>NAKNADE TROŠKOVA ZAPOSLENICIMA</t>
  </si>
  <si>
    <t>SUDSKI SPOROVI-TROŠKOVI PARNIČNOG POSTUPKA</t>
  </si>
  <si>
    <t>NAKNADA ZA PRIJEVOZ</t>
  </si>
  <si>
    <t>Izvanškolske aktivnosti</t>
  </si>
  <si>
    <t>FINANCIJSKI RASHODI-SUDSKE PRESUDE</t>
  </si>
  <si>
    <t>TROŠKOVI PARNIČNIH POSTUPAKA</t>
  </si>
  <si>
    <t>MATERIJAL I DIJELOVI ZA TEKUĆE ODRŽAVANJE</t>
  </si>
  <si>
    <t>TEKUĆI PRIJENOSI IZMEĐU KORISNIKA</t>
  </si>
  <si>
    <t>PRIHODI OD POZITIVNIH TEČAJNIH RAZLIKA</t>
  </si>
  <si>
    <t>TROŠKOVI PARNIČNOG POSTUPKA</t>
  </si>
  <si>
    <t>Naknade građanima i kućanstvima u naravi</t>
  </si>
  <si>
    <t>Udžbenici</t>
  </si>
  <si>
    <t>Knjige u knjižnici</t>
  </si>
  <si>
    <t>Športska i glazbena oprema</t>
  </si>
  <si>
    <t>POMOĆI PRORAČUNSKIH KORISNIKA</t>
  </si>
  <si>
    <t>PRIHODI IZ NADLEŽNOG PRORAČUNA ZA FINANCIRANJE RASHODA ZA NABAVU OPREME</t>
  </si>
  <si>
    <t>OPREMA ZA ZAŠTITU I ODRŽAVANJE</t>
  </si>
  <si>
    <t>SPORTSKA I GLAZBENA OPREMA</t>
  </si>
  <si>
    <t>OSTALI UREĐAJI I OPREMA</t>
  </si>
  <si>
    <t>KNJIGE U KNJIŽNICI</t>
  </si>
  <si>
    <t>IZNOŠENJE I ODVOZ SMEĆA</t>
  </si>
  <si>
    <t>POLUGODIŠNJI IZVJEŠTAJ O IZVRŠENJU FINANCIJSKOG PLANA ZA 2025-06</t>
  </si>
  <si>
    <t>POLUGODIŠNJI IZVJEŠTAJ O IZVRŠENJU FINANCIJSKOG PLANA ZA 2025.g.</t>
  </si>
  <si>
    <t xml:space="preserve"> Materijalni rashodi škola-STANDARD</t>
  </si>
  <si>
    <t>Financijski rashodi škola-STANDARD</t>
  </si>
  <si>
    <t>Opremanje škola-STANDARD</t>
  </si>
  <si>
    <t>Rashodi za dodatna ulaganja na školama-STANDARD</t>
  </si>
  <si>
    <t>Kapitalni projekt 1012-05</t>
  </si>
  <si>
    <t>Rashodi za zaposlene i materijalni rashodi škola-IZVANSTANDARD</t>
  </si>
  <si>
    <t>Kapitalni projekt 1012-08</t>
  </si>
  <si>
    <t>Rashodi za dodatna ulaganja škola škola-IZVANSTANDARD</t>
  </si>
  <si>
    <t>Izvor financiranja 51</t>
  </si>
  <si>
    <t>Prehrana učenika u osnovnim školama - Šk. shema</t>
  </si>
  <si>
    <t>Aktivnost 1013-23</t>
  </si>
  <si>
    <t>Pomoćnici u nastavi-Škola puna mogućnosti</t>
  </si>
  <si>
    <t>Izvor 11</t>
  </si>
  <si>
    <t>Izvor 51</t>
  </si>
  <si>
    <t>Izvor 5402</t>
  </si>
  <si>
    <t>Izvor 31</t>
  </si>
  <si>
    <t>Izvor 41</t>
  </si>
  <si>
    <t>Izvor 57</t>
  </si>
  <si>
    <t>UKUPNO:</t>
  </si>
  <si>
    <t>Izvor 92</t>
  </si>
  <si>
    <t xml:space="preserve">VIŠAK PRIHODA </t>
  </si>
  <si>
    <t>Izvor financiranja 9211</t>
  </si>
  <si>
    <t>Grad Zadar</t>
  </si>
  <si>
    <t>Višak prihoda</t>
  </si>
  <si>
    <t>Pomoći-višak</t>
  </si>
  <si>
    <t>Opći prihodi i primici-Višak</t>
  </si>
  <si>
    <t>Izvor 6103</t>
  </si>
  <si>
    <t>6=4/3*100</t>
  </si>
  <si>
    <t>Indeks**</t>
  </si>
  <si>
    <t>5=3/2*100</t>
  </si>
  <si>
    <t>Indeks 5=3/2*100</t>
  </si>
  <si>
    <t>6=3/2*100</t>
  </si>
  <si>
    <t>Indeks**              6=4/3*100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</si>
</sst>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i/>
      <sz val="10"/>
      <color theme="8" tint="-0.249977111117893"/>
      <name val="Arial"/>
      <family val="2"/>
      <charset val="238"/>
    </font>
    <font>
      <sz val="10"/>
      <color theme="8" tint="-0.249977111117893"/>
      <name val="Arial"/>
      <family val="2"/>
      <charset val="238"/>
    </font>
    <font>
      <sz val="10"/>
      <color theme="8" tint="-0.249977111117893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i/>
      <sz val="10"/>
      <color theme="8" tint="-0.249977111117893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i/>
      <sz val="10"/>
      <color theme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</font>
    <font>
      <b/>
      <sz val="12"/>
      <color rgb="FF002060"/>
      <name val="Calibri"/>
      <family val="2"/>
      <scheme val="minor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scheme val="minor"/>
    </font>
    <font>
      <i/>
      <sz val="9"/>
      <color indexed="8"/>
      <name val="Arial"/>
      <family val="2"/>
      <charset val="238"/>
    </font>
    <font>
      <i/>
      <sz val="9"/>
      <color theme="1"/>
      <name val="Calibri"/>
      <family val="2"/>
      <charset val="238"/>
      <scheme val="minor"/>
    </font>
    <font>
      <i/>
      <sz val="10"/>
      <color rgb="FFFF0000"/>
      <name val="Arial"/>
      <family val="2"/>
      <charset val="238"/>
    </font>
    <font>
      <i/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8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i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10"/>
      <color rgb="FF00B0F0"/>
      <name val="Arial"/>
      <family val="2"/>
      <charset val="238"/>
    </font>
    <font>
      <sz val="10"/>
      <color rgb="FF00B0F0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0"/>
      <color theme="5"/>
      <name val="Arial"/>
      <family val="2"/>
      <charset val="238"/>
    </font>
    <font>
      <b/>
      <sz val="10"/>
      <color theme="5" tint="-0.249977111117893"/>
      <name val="Arial"/>
      <family val="2"/>
      <charset val="238"/>
    </font>
    <font>
      <b/>
      <sz val="10"/>
      <color theme="9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1"/>
      <color theme="4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9">
    <xf numFmtId="0" fontId="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9" fillId="0" borderId="0"/>
  </cellStyleXfs>
  <cellXfs count="301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0" fontId="18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1" fillId="5" borderId="3" xfId="0" applyNumberFormat="1" applyFont="1" applyFill="1" applyBorder="1" applyAlignment="1" applyProtection="1">
      <alignment horizontal="left" vertical="center" wrapText="1"/>
    </xf>
    <xf numFmtId="0" fontId="9" fillId="5" borderId="3" xfId="0" applyNumberFormat="1" applyFont="1" applyFill="1" applyBorder="1" applyAlignment="1" applyProtection="1">
      <alignment horizontal="left" vertical="center" wrapText="1"/>
    </xf>
    <xf numFmtId="0" fontId="9" fillId="5" borderId="3" xfId="0" quotePrefix="1" applyFont="1" applyFill="1" applyBorder="1" applyAlignment="1">
      <alignment horizontal="left" vertical="center"/>
    </xf>
    <xf numFmtId="0" fontId="10" fillId="5" borderId="3" xfId="0" quotePrefix="1" applyFont="1" applyFill="1" applyBorder="1" applyAlignment="1">
      <alignment horizontal="left" vertical="center"/>
    </xf>
    <xf numFmtId="0" fontId="9" fillId="5" borderId="3" xfId="0" quotePrefix="1" applyFont="1" applyFill="1" applyBorder="1" applyAlignment="1">
      <alignment horizontal="left" vertical="center" wrapText="1"/>
    </xf>
    <xf numFmtId="0" fontId="9" fillId="5" borderId="3" xfId="0" applyNumberFormat="1" applyFont="1" applyFill="1" applyBorder="1" applyAlignment="1" applyProtection="1">
      <alignment vertical="center" wrapText="1"/>
    </xf>
    <xf numFmtId="0" fontId="9" fillId="0" borderId="3" xfId="0" quotePrefix="1" applyFont="1" applyFill="1" applyBorder="1" applyAlignment="1">
      <alignment horizontal="left" vertical="center"/>
    </xf>
    <xf numFmtId="0" fontId="11" fillId="7" borderId="3" xfId="0" applyNumberFormat="1" applyFont="1" applyFill="1" applyBorder="1" applyAlignment="1" applyProtection="1">
      <alignment horizontal="left" vertical="center" wrapText="1"/>
    </xf>
    <xf numFmtId="3" fontId="3" fillId="7" borderId="3" xfId="0" applyNumberFormat="1" applyFont="1" applyFill="1" applyBorder="1" applyAlignment="1">
      <alignment horizontal="right"/>
    </xf>
    <xf numFmtId="0" fontId="11" fillId="7" borderId="3" xfId="0" applyFont="1" applyFill="1" applyBorder="1" applyAlignment="1">
      <alignment horizontal="left" vertical="center"/>
    </xf>
    <xf numFmtId="0" fontId="11" fillId="7" borderId="3" xfId="0" applyNumberFormat="1" applyFont="1" applyFill="1" applyBorder="1" applyAlignment="1" applyProtection="1">
      <alignment horizontal="left" vertical="center"/>
    </xf>
    <xf numFmtId="0" fontId="11" fillId="7" borderId="3" xfId="0" applyNumberFormat="1" applyFont="1" applyFill="1" applyBorder="1" applyAlignment="1" applyProtection="1">
      <alignment vertical="center" wrapText="1"/>
    </xf>
    <xf numFmtId="0" fontId="19" fillId="0" borderId="0" xfId="0" applyNumberFormat="1" applyFont="1" applyFill="1" applyBorder="1" applyAlignment="1" applyProtection="1">
      <alignment horizontal="right" vertical="center" wrapText="1"/>
    </xf>
    <xf numFmtId="0" fontId="11" fillId="8" borderId="3" xfId="0" applyNumberFormat="1" applyFont="1" applyFill="1" applyBorder="1" applyAlignment="1" applyProtection="1">
      <alignment horizontal="left" vertical="center" wrapText="1"/>
    </xf>
    <xf numFmtId="0" fontId="9" fillId="0" borderId="3" xfId="0" applyNumberFormat="1" applyFont="1" applyFill="1" applyBorder="1" applyAlignment="1" applyProtection="1">
      <alignment vertical="center" wrapText="1"/>
    </xf>
    <xf numFmtId="0" fontId="9" fillId="2" borderId="0" xfId="0" quotePrefix="1" applyFont="1" applyFill="1" applyBorder="1" applyAlignment="1">
      <alignment horizontal="left" vertical="center"/>
    </xf>
    <xf numFmtId="0" fontId="10" fillId="2" borderId="0" xfId="0" quotePrefix="1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12" fillId="2" borderId="3" xfId="0" applyNumberFormat="1" applyFont="1" applyFill="1" applyBorder="1" applyAlignment="1">
      <alignment horizontal="right"/>
    </xf>
    <xf numFmtId="4" fontId="12" fillId="2" borderId="3" xfId="0" applyNumberFormat="1" applyFont="1" applyFill="1" applyBorder="1" applyAlignment="1" applyProtection="1">
      <alignment horizontal="right" wrapText="1"/>
    </xf>
    <xf numFmtId="4" fontId="3" fillId="5" borderId="3" xfId="0" applyNumberFormat="1" applyFont="1" applyFill="1" applyBorder="1" applyAlignment="1">
      <alignment horizontal="right"/>
    </xf>
    <xf numFmtId="0" fontId="10" fillId="2" borderId="3" xfId="0" quotePrefix="1" applyFont="1" applyFill="1" applyBorder="1" applyAlignment="1">
      <alignment horizontal="left" vertical="center" shrinkToFi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4" fontId="3" fillId="8" borderId="3" xfId="0" applyNumberFormat="1" applyFont="1" applyFill="1" applyBorder="1" applyAlignment="1">
      <alignment horizontal="right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4" fontId="5" fillId="6" borderId="3" xfId="0" applyNumberFormat="1" applyFont="1" applyFill="1" applyBorder="1" applyAlignment="1">
      <alignment horizontal="right"/>
    </xf>
    <xf numFmtId="0" fontId="9" fillId="0" borderId="3" xfId="0" quotePrefix="1" applyFont="1" applyFill="1" applyBorder="1" applyAlignment="1">
      <alignment horizontal="left" vertical="center" wrapText="1"/>
    </xf>
    <xf numFmtId="4" fontId="5" fillId="9" borderId="3" xfId="0" applyNumberFormat="1" applyFont="1" applyFill="1" applyBorder="1" applyAlignment="1">
      <alignment horizontal="right"/>
    </xf>
    <xf numFmtId="0" fontId="20" fillId="2" borderId="4" xfId="0" applyNumberFormat="1" applyFont="1" applyFill="1" applyBorder="1" applyAlignment="1" applyProtection="1">
      <alignment horizontal="left" vertical="center" wrapText="1"/>
    </xf>
    <xf numFmtId="4" fontId="20" fillId="2" borderId="3" xfId="0" applyNumberFormat="1" applyFont="1" applyFill="1" applyBorder="1" applyAlignment="1">
      <alignment horizontal="right"/>
    </xf>
    <xf numFmtId="0" fontId="21" fillId="2" borderId="4" xfId="0" applyNumberFormat="1" applyFont="1" applyFill="1" applyBorder="1" applyAlignment="1" applyProtection="1">
      <alignment horizontal="left" vertical="center" wrapText="1"/>
    </xf>
    <xf numFmtId="4" fontId="21" fillId="2" borderId="3" xfId="0" applyNumberFormat="1" applyFont="1" applyFill="1" applyBorder="1" applyAlignment="1">
      <alignment horizontal="right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" borderId="4" xfId="0" applyNumberFormat="1" applyFont="1" applyFill="1" applyBorder="1" applyAlignment="1" applyProtection="1">
      <alignment horizontal="left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 applyProtection="1">
      <alignment horizontal="right" wrapText="1"/>
    </xf>
    <xf numFmtId="4" fontId="20" fillId="2" borderId="3" xfId="0" applyNumberFormat="1" applyFont="1" applyFill="1" applyBorder="1" applyAlignment="1" applyProtection="1">
      <alignment horizontal="right" wrapText="1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1" fillId="2" borderId="4" xfId="0" applyNumberFormat="1" applyFont="1" applyFill="1" applyBorder="1" applyAlignment="1" applyProtection="1">
      <alignment horizontal="left" vertical="center" wrapText="1"/>
    </xf>
    <xf numFmtId="4" fontId="5" fillId="0" borderId="3" xfId="0" applyNumberFormat="1" applyFont="1" applyFill="1" applyBorder="1" applyAlignment="1">
      <alignment horizontal="right"/>
    </xf>
    <xf numFmtId="4" fontId="12" fillId="0" borderId="3" xfId="0" applyNumberFormat="1" applyFont="1" applyFill="1" applyBorder="1" applyAlignment="1">
      <alignment horizontal="right"/>
    </xf>
    <xf numFmtId="4" fontId="5" fillId="6" borderId="3" xfId="0" applyNumberFormat="1" applyFont="1" applyFill="1" applyBorder="1" applyAlignment="1" applyProtection="1">
      <alignment horizontal="right"/>
      <protection locked="0"/>
    </xf>
    <xf numFmtId="0" fontId="9" fillId="0" borderId="4" xfId="0" quotePrefix="1" applyFont="1" applyFill="1" applyBorder="1" applyAlignment="1">
      <alignment horizontal="left" vertical="center" wrapText="1"/>
    </xf>
    <xf numFmtId="4" fontId="27" fillId="2" borderId="3" xfId="0" applyNumberFormat="1" applyFont="1" applyFill="1" applyBorder="1" applyAlignment="1">
      <alignment horizontal="right"/>
    </xf>
    <xf numFmtId="0" fontId="21" fillId="2" borderId="4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31" fillId="2" borderId="0" xfId="2" applyFont="1" applyFill="1" applyAlignment="1">
      <alignment vertical="center" wrapText="1"/>
    </xf>
    <xf numFmtId="0" fontId="6" fillId="0" borderId="3" xfId="0" quotePrefix="1" applyNumberFormat="1" applyFont="1" applyFill="1" applyBorder="1" applyAlignment="1" applyProtection="1">
      <alignment horizontal="center" wrapText="1"/>
    </xf>
    <xf numFmtId="0" fontId="9" fillId="0" borderId="3" xfId="0" applyNumberFormat="1" applyFont="1" applyFill="1" applyBorder="1" applyAlignment="1" applyProtection="1">
      <alignment vertical="center"/>
    </xf>
    <xf numFmtId="0" fontId="9" fillId="3" borderId="3" xfId="0" applyNumberFormat="1" applyFont="1" applyFill="1" applyBorder="1" applyAlignment="1" applyProtection="1">
      <alignment vertical="center" wrapText="1"/>
    </xf>
    <xf numFmtId="0" fontId="11" fillId="0" borderId="3" xfId="0" applyNumberFormat="1" applyFont="1" applyFill="1" applyBorder="1" applyAlignment="1" applyProtection="1">
      <alignment horizontal="left" vertical="center" wrapText="1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3" fillId="4" borderId="3" xfId="0" applyNumberFormat="1" applyFont="1" applyFill="1" applyBorder="1" applyAlignment="1" applyProtection="1">
      <alignment horizontal="center" vertical="center" wrapText="1"/>
    </xf>
    <xf numFmtId="0" fontId="19" fillId="4" borderId="3" xfId="0" applyNumberFormat="1" applyFont="1" applyFill="1" applyBorder="1" applyAlignment="1" applyProtection="1">
      <alignment horizontal="center" vertical="center" wrapText="1"/>
    </xf>
    <xf numFmtId="0" fontId="32" fillId="4" borderId="3" xfId="0" applyNumberFormat="1" applyFont="1" applyFill="1" applyBorder="1" applyAlignment="1" applyProtection="1">
      <alignment horizontal="center" vertical="center" wrapText="1"/>
    </xf>
    <xf numFmtId="3" fontId="33" fillId="10" borderId="6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34" fillId="4" borderId="3" xfId="0" applyNumberFormat="1" applyFont="1" applyFill="1" applyBorder="1" applyAlignment="1" applyProtection="1">
      <alignment horizontal="center" vertical="center" wrapText="1"/>
    </xf>
    <xf numFmtId="0" fontId="35" fillId="0" borderId="0" xfId="0" applyFont="1"/>
    <xf numFmtId="0" fontId="36" fillId="2" borderId="3" xfId="0" quotePrefix="1" applyFont="1" applyFill="1" applyBorder="1" applyAlignment="1">
      <alignment horizontal="left" vertical="center"/>
    </xf>
    <xf numFmtId="4" fontId="36" fillId="2" borderId="3" xfId="0" applyNumberFormat="1" applyFont="1" applyFill="1" applyBorder="1" applyAlignment="1">
      <alignment horizontal="right"/>
    </xf>
    <xf numFmtId="0" fontId="37" fillId="0" borderId="0" xfId="0" applyFont="1"/>
    <xf numFmtId="0" fontId="38" fillId="2" borderId="3" xfId="0" quotePrefix="1" applyFont="1" applyFill="1" applyBorder="1" applyAlignment="1">
      <alignment horizontal="left" vertical="center"/>
    </xf>
    <xf numFmtId="4" fontId="38" fillId="2" borderId="3" xfId="0" applyNumberFormat="1" applyFont="1" applyFill="1" applyBorder="1" applyAlignment="1">
      <alignment horizontal="right"/>
    </xf>
    <xf numFmtId="0" fontId="29" fillId="0" borderId="0" xfId="0" applyFont="1"/>
    <xf numFmtId="4" fontId="6" fillId="2" borderId="3" xfId="0" applyNumberFormat="1" applyFont="1" applyFill="1" applyBorder="1" applyAlignment="1">
      <alignment horizontal="right"/>
    </xf>
    <xf numFmtId="0" fontId="38" fillId="0" borderId="3" xfId="0" quotePrefix="1" applyFont="1" applyFill="1" applyBorder="1" applyAlignment="1">
      <alignment horizontal="left" vertical="center"/>
    </xf>
    <xf numFmtId="0" fontId="39" fillId="2" borderId="3" xfId="0" quotePrefix="1" applyFont="1" applyFill="1" applyBorder="1" applyAlignment="1">
      <alignment horizontal="left" vertical="center"/>
    </xf>
    <xf numFmtId="0" fontId="38" fillId="2" borderId="3" xfId="0" applyNumberFormat="1" applyFont="1" applyFill="1" applyBorder="1" applyAlignment="1" applyProtection="1">
      <alignment horizontal="left" vertical="center" wrapText="1"/>
    </xf>
    <xf numFmtId="0" fontId="11" fillId="0" borderId="3" xfId="0" quotePrefix="1" applyFont="1" applyFill="1" applyBorder="1" applyAlignment="1">
      <alignment horizontal="left" vertical="center"/>
    </xf>
    <xf numFmtId="0" fontId="40" fillId="2" borderId="3" xfId="0" quotePrefix="1" applyFont="1" applyFill="1" applyBorder="1" applyAlignment="1">
      <alignment horizontal="left" vertical="center" wrapText="1"/>
    </xf>
    <xf numFmtId="0" fontId="40" fillId="2" borderId="3" xfId="0" quotePrefix="1" applyFont="1" applyFill="1" applyBorder="1" applyAlignment="1">
      <alignment horizontal="left" vertical="center"/>
    </xf>
    <xf numFmtId="0" fontId="40" fillId="2" borderId="3" xfId="0" quotePrefix="1" applyFont="1" applyFill="1" applyBorder="1" applyAlignment="1">
      <alignment horizontal="left" vertical="center" shrinkToFit="1"/>
    </xf>
    <xf numFmtId="4" fontId="26" fillId="2" borderId="3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4" fontId="3" fillId="8" borderId="3" xfId="0" applyNumberFormat="1" applyFont="1" applyFill="1" applyBorder="1" applyAlignment="1">
      <alignment horizontal="center"/>
    </xf>
    <xf numFmtId="4" fontId="3" fillId="5" borderId="3" xfId="0" applyNumberFormat="1" applyFont="1" applyFill="1" applyBorder="1" applyAlignment="1">
      <alignment horizontal="center"/>
    </xf>
    <xf numFmtId="4" fontId="36" fillId="2" borderId="3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4" fontId="38" fillId="2" borderId="3" xfId="0" applyNumberFormat="1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center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3" fontId="3" fillId="7" borderId="3" xfId="0" applyNumberFormat="1" applyFont="1" applyFill="1" applyBorder="1" applyAlignment="1">
      <alignment horizontal="center"/>
    </xf>
    <xf numFmtId="3" fontId="3" fillId="2" borderId="3" xfId="0" applyNumberFormat="1" applyFont="1" applyFill="1" applyBorder="1" applyAlignment="1">
      <alignment horizontal="center"/>
    </xf>
    <xf numFmtId="4" fontId="6" fillId="7" borderId="3" xfId="0" applyNumberFormat="1" applyFont="1" applyFill="1" applyBorder="1" applyAlignment="1">
      <alignment horizontal="center"/>
    </xf>
    <xf numFmtId="4" fontId="3" fillId="0" borderId="3" xfId="0" applyNumberFormat="1" applyFont="1" applyFill="1" applyBorder="1" applyAlignment="1">
      <alignment horizontal="center"/>
    </xf>
    <xf numFmtId="4" fontId="38" fillId="0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1" fillId="0" borderId="0" xfId="0" applyFont="1"/>
    <xf numFmtId="4" fontId="42" fillId="2" borderId="3" xfId="0" applyNumberFormat="1" applyFont="1" applyFill="1" applyBorder="1" applyAlignment="1">
      <alignment horizontal="right"/>
    </xf>
    <xf numFmtId="4" fontId="32" fillId="2" borderId="3" xfId="0" applyNumberFormat="1" applyFont="1" applyFill="1" applyBorder="1" applyAlignment="1">
      <alignment horizontal="right"/>
    </xf>
    <xf numFmtId="4" fontId="0" fillId="0" borderId="0" xfId="0" applyNumberFormat="1"/>
    <xf numFmtId="4" fontId="39" fillId="0" borderId="3" xfId="0" applyNumberFormat="1" applyFont="1" applyFill="1" applyBorder="1" applyAlignment="1">
      <alignment horizontal="right"/>
    </xf>
    <xf numFmtId="4" fontId="39" fillId="0" borderId="3" xfId="0" applyNumberFormat="1" applyFont="1" applyBorder="1" applyAlignment="1">
      <alignment horizontal="right"/>
    </xf>
    <xf numFmtId="4" fontId="39" fillId="3" borderId="3" xfId="0" applyNumberFormat="1" applyFont="1" applyFill="1" applyBorder="1" applyAlignment="1">
      <alignment horizontal="right"/>
    </xf>
    <xf numFmtId="4" fontId="39" fillId="3" borderId="3" xfId="0" applyNumberFormat="1" applyFont="1" applyFill="1" applyBorder="1" applyAlignment="1" applyProtection="1">
      <alignment horizontal="right" wrapText="1"/>
    </xf>
    <xf numFmtId="4" fontId="39" fillId="4" borderId="1" xfId="0" quotePrefix="1" applyNumberFormat="1" applyFont="1" applyFill="1" applyBorder="1" applyAlignment="1">
      <alignment horizontal="right"/>
    </xf>
    <xf numFmtId="4" fontId="39" fillId="3" borderId="1" xfId="0" quotePrefix="1" applyNumberFormat="1" applyFont="1" applyFill="1" applyBorder="1" applyAlignment="1">
      <alignment horizontal="right"/>
    </xf>
    <xf numFmtId="0" fontId="38" fillId="0" borderId="0" xfId="0" applyFont="1"/>
    <xf numFmtId="0" fontId="36" fillId="2" borderId="4" xfId="0" applyNumberFormat="1" applyFont="1" applyFill="1" applyBorder="1" applyAlignment="1" applyProtection="1">
      <alignment horizontal="left" vertical="center" wrapText="1"/>
    </xf>
    <xf numFmtId="4" fontId="43" fillId="2" borderId="3" xfId="0" applyNumberFormat="1" applyFont="1" applyFill="1" applyBorder="1" applyAlignment="1">
      <alignment horizontal="right"/>
    </xf>
    <xf numFmtId="4" fontId="44" fillId="2" borderId="3" xfId="0" applyNumberFormat="1" applyFont="1" applyFill="1" applyBorder="1" applyAlignment="1">
      <alignment horizontal="right"/>
    </xf>
    <xf numFmtId="0" fontId="40" fillId="2" borderId="4" xfId="0" quotePrefix="1" applyFont="1" applyFill="1" applyBorder="1" applyAlignment="1">
      <alignment horizontal="left" vertical="center" wrapText="1"/>
    </xf>
    <xf numFmtId="0" fontId="38" fillId="2" borderId="4" xfId="0" applyNumberFormat="1" applyFont="1" applyFill="1" applyBorder="1" applyAlignment="1" applyProtection="1">
      <alignment horizontal="left" vertical="center" wrapText="1"/>
    </xf>
    <xf numFmtId="0" fontId="43" fillId="2" borderId="3" xfId="0" quotePrefix="1" applyFont="1" applyFill="1" applyBorder="1" applyAlignment="1">
      <alignment horizontal="left" vertical="center" shrinkToFit="1"/>
    </xf>
    <xf numFmtId="4" fontId="44" fillId="0" borderId="3" xfId="0" applyNumberFormat="1" applyFont="1" applyFill="1" applyBorder="1" applyAlignment="1">
      <alignment horizontal="right"/>
    </xf>
    <xf numFmtId="4" fontId="36" fillId="0" borderId="3" xfId="0" applyNumberFormat="1" applyFont="1" applyFill="1" applyBorder="1" applyAlignment="1" applyProtection="1">
      <alignment horizontal="right"/>
      <protection locked="0"/>
    </xf>
    <xf numFmtId="0" fontId="43" fillId="2" borderId="3" xfId="0" quotePrefix="1" applyFont="1" applyFill="1" applyBorder="1" applyAlignment="1">
      <alignment horizontal="left" vertical="center" wrapText="1"/>
    </xf>
    <xf numFmtId="4" fontId="44" fillId="2" borderId="3" xfId="0" applyNumberFormat="1" applyFont="1" applyFill="1" applyBorder="1" applyAlignment="1" applyProtection="1">
      <alignment horizontal="right" wrapText="1"/>
    </xf>
    <xf numFmtId="4" fontId="38" fillId="0" borderId="0" xfId="0" applyNumberFormat="1" applyFont="1" applyFill="1" applyBorder="1" applyAlignment="1" applyProtection="1">
      <alignment horizontal="center" vertical="center" wrapText="1"/>
    </xf>
    <xf numFmtId="0" fontId="36" fillId="2" borderId="4" xfId="0" applyNumberFormat="1" applyFont="1" applyFill="1" applyBorder="1" applyAlignment="1" applyProtection="1">
      <alignment horizontal="left" vertical="center" wrapText="1"/>
    </xf>
    <xf numFmtId="0" fontId="46" fillId="2" borderId="3" xfId="0" quotePrefix="1" applyFont="1" applyFill="1" applyBorder="1" applyAlignment="1">
      <alignment horizontal="left" vertical="center"/>
    </xf>
    <xf numFmtId="4" fontId="42" fillId="2" borderId="3" xfId="0" applyNumberFormat="1" applyFont="1" applyFill="1" applyBorder="1" applyAlignment="1">
      <alignment horizontal="center"/>
    </xf>
    <xf numFmtId="4" fontId="42" fillId="0" borderId="3" xfId="0" applyNumberFormat="1" applyFont="1" applyFill="1" applyBorder="1" applyAlignment="1">
      <alignment horizontal="center"/>
    </xf>
    <xf numFmtId="0" fontId="46" fillId="2" borderId="3" xfId="0" quotePrefix="1" applyFont="1" applyFill="1" applyBorder="1" applyAlignment="1">
      <alignment horizontal="left" vertical="center" shrinkToFit="1"/>
    </xf>
    <xf numFmtId="4" fontId="42" fillId="0" borderId="3" xfId="0" applyNumberFormat="1" applyFont="1" applyFill="1" applyBorder="1" applyAlignment="1">
      <alignment horizontal="right"/>
    </xf>
    <xf numFmtId="0" fontId="47" fillId="2" borderId="3" xfId="0" quotePrefix="1" applyFont="1" applyFill="1" applyBorder="1" applyAlignment="1">
      <alignment horizontal="left" vertical="center"/>
    </xf>
    <xf numFmtId="0" fontId="47" fillId="2" borderId="3" xfId="0" quotePrefix="1" applyFont="1" applyFill="1" applyBorder="1" applyAlignment="1">
      <alignment horizontal="left" vertical="center" wrapText="1"/>
    </xf>
    <xf numFmtId="4" fontId="9" fillId="2" borderId="3" xfId="0" applyNumberFormat="1" applyFont="1" applyFill="1" applyBorder="1" applyAlignment="1">
      <alignment horizontal="right"/>
    </xf>
    <xf numFmtId="4" fontId="9" fillId="2" borderId="3" xfId="0" applyNumberFormat="1" applyFont="1" applyFill="1" applyBorder="1" applyAlignment="1">
      <alignment horizontal="center"/>
    </xf>
    <xf numFmtId="4" fontId="9" fillId="2" borderId="3" xfId="0" applyNumberFormat="1" applyFont="1" applyFill="1" applyBorder="1" applyAlignment="1" applyProtection="1">
      <alignment horizontal="center" wrapText="1"/>
    </xf>
    <xf numFmtId="4" fontId="9" fillId="5" borderId="3" xfId="0" applyNumberFormat="1" applyFont="1" applyFill="1" applyBorder="1" applyAlignment="1">
      <alignment horizontal="center"/>
    </xf>
    <xf numFmtId="3" fontId="38" fillId="2" borderId="3" xfId="0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4" fontId="9" fillId="0" borderId="3" xfId="0" applyNumberFormat="1" applyFont="1" applyFill="1" applyBorder="1" applyAlignment="1" applyProtection="1">
      <alignment vertical="center"/>
    </xf>
    <xf numFmtId="4" fontId="6" fillId="4" borderId="3" xfId="0" applyNumberFormat="1" applyFont="1" applyFill="1" applyBorder="1" applyAlignment="1" applyProtection="1">
      <alignment horizontal="left" vertical="center" wrapText="1"/>
    </xf>
    <xf numFmtId="4" fontId="10" fillId="2" borderId="3" xfId="0" quotePrefix="1" applyNumberFormat="1" applyFont="1" applyFill="1" applyBorder="1" applyAlignment="1">
      <alignment horizontal="left" vertical="center"/>
    </xf>
    <xf numFmtId="4" fontId="48" fillId="2" borderId="3" xfId="0" quotePrefix="1" applyNumberFormat="1" applyFont="1" applyFill="1" applyBorder="1" applyAlignment="1">
      <alignment horizontal="left" vertical="center"/>
    </xf>
    <xf numFmtId="0" fontId="48" fillId="2" borderId="3" xfId="0" quotePrefix="1" applyFont="1" applyFill="1" applyBorder="1" applyAlignment="1">
      <alignment horizontal="left" vertical="center"/>
    </xf>
    <xf numFmtId="4" fontId="36" fillId="2" borderId="3" xfId="0" quotePrefix="1" applyNumberFormat="1" applyFont="1" applyFill="1" applyBorder="1" applyAlignment="1">
      <alignment horizontal="left" vertical="center"/>
    </xf>
    <xf numFmtId="4" fontId="46" fillId="2" borderId="3" xfId="0" quotePrefix="1" applyNumberFormat="1" applyFont="1" applyFill="1" applyBorder="1" applyAlignment="1">
      <alignment horizontal="left" vertical="center"/>
    </xf>
    <xf numFmtId="4" fontId="45" fillId="2" borderId="3" xfId="0" quotePrefix="1" applyNumberFormat="1" applyFont="1" applyFill="1" applyBorder="1" applyAlignment="1">
      <alignment horizontal="left" vertical="center"/>
    </xf>
    <xf numFmtId="4" fontId="49" fillId="2" borderId="3" xfId="0" quotePrefix="1" applyNumberFormat="1" applyFont="1" applyFill="1" applyBorder="1" applyAlignment="1">
      <alignment horizontal="left" vertical="center"/>
    </xf>
    <xf numFmtId="4" fontId="9" fillId="2" borderId="3" xfId="0" quotePrefix="1" applyNumberFormat="1" applyFont="1" applyFill="1" applyBorder="1" applyAlignment="1">
      <alignment horizontal="left" vertical="center"/>
    </xf>
    <xf numFmtId="4" fontId="11" fillId="2" borderId="3" xfId="0" quotePrefix="1" applyNumberFormat="1" applyFont="1" applyFill="1" applyBorder="1" applyAlignment="1">
      <alignment horizontal="left" vertical="center"/>
    </xf>
    <xf numFmtId="4" fontId="11" fillId="5" borderId="3" xfId="0" applyNumberFormat="1" applyFont="1" applyFill="1" applyBorder="1" applyAlignment="1" applyProtection="1">
      <alignment horizontal="left" vertical="center" wrapText="1"/>
    </xf>
    <xf numFmtId="4" fontId="10" fillId="2" borderId="3" xfId="0" quotePrefix="1" applyNumberFormat="1" applyFont="1" applyFill="1" applyBorder="1" applyAlignment="1">
      <alignment horizontal="right" vertical="center"/>
    </xf>
    <xf numFmtId="4" fontId="32" fillId="5" borderId="3" xfId="0" applyNumberFormat="1" applyFont="1" applyFill="1" applyBorder="1" applyAlignment="1">
      <alignment horizontal="right"/>
    </xf>
    <xf numFmtId="4" fontId="6" fillId="8" borderId="3" xfId="0" applyNumberFormat="1" applyFont="1" applyFill="1" applyBorder="1" applyAlignment="1">
      <alignment horizontal="right"/>
    </xf>
    <xf numFmtId="4" fontId="50" fillId="11" borderId="3" xfId="0" quotePrefix="1" applyNumberFormat="1" applyFont="1" applyFill="1" applyBorder="1" applyAlignment="1">
      <alignment horizontal="left" vertical="center"/>
    </xf>
    <xf numFmtId="4" fontId="51" fillId="5" borderId="3" xfId="0" applyNumberFormat="1" applyFont="1" applyFill="1" applyBorder="1" applyAlignment="1">
      <alignment horizontal="left"/>
    </xf>
    <xf numFmtId="4" fontId="52" fillId="5" borderId="3" xfId="0" applyNumberFormat="1" applyFont="1" applyFill="1" applyBorder="1" applyAlignment="1">
      <alignment horizontal="left"/>
    </xf>
    <xf numFmtId="4" fontId="53" fillId="7" borderId="3" xfId="0" applyNumberFormat="1" applyFont="1" applyFill="1" applyBorder="1" applyAlignment="1">
      <alignment horizontal="right"/>
    </xf>
    <xf numFmtId="0" fontId="9" fillId="2" borderId="3" xfId="0" applyNumberFormat="1" applyFont="1" applyFill="1" applyBorder="1" applyAlignment="1" applyProtection="1">
      <alignment vertical="center" wrapText="1"/>
    </xf>
    <xf numFmtId="4" fontId="46" fillId="2" borderId="3" xfId="0" applyNumberFormat="1" applyFont="1" applyFill="1" applyBorder="1" applyAlignment="1">
      <alignment horizontal="right"/>
    </xf>
    <xf numFmtId="4" fontId="39" fillId="2" borderId="3" xfId="0" applyNumberFormat="1" applyFont="1" applyFill="1" applyBorder="1" applyAlignment="1">
      <alignment horizontal="right"/>
    </xf>
    <xf numFmtId="4" fontId="52" fillId="5" borderId="3" xfId="0" applyNumberFormat="1" applyFont="1" applyFill="1" applyBorder="1" applyAlignment="1">
      <alignment horizontal="right"/>
    </xf>
    <xf numFmtId="4" fontId="51" fillId="5" borderId="3" xfId="0" applyNumberFormat="1" applyFont="1" applyFill="1" applyBorder="1" applyAlignment="1">
      <alignment horizontal="right"/>
    </xf>
    <xf numFmtId="4" fontId="54" fillId="7" borderId="3" xfId="0" applyNumberFormat="1" applyFont="1" applyFill="1" applyBorder="1" applyAlignment="1">
      <alignment horizontal="right"/>
    </xf>
    <xf numFmtId="4" fontId="55" fillId="0" borderId="0" xfId="0" applyNumberFormat="1" applyFont="1" applyFill="1" applyBorder="1" applyAlignment="1" applyProtection="1">
      <alignment horizontal="center" vertical="center" wrapText="1"/>
    </xf>
    <xf numFmtId="0" fontId="38" fillId="2" borderId="4" xfId="0" applyNumberFormat="1" applyFont="1" applyFill="1" applyBorder="1" applyAlignment="1" applyProtection="1">
      <alignment horizontal="left" vertical="center" wrapText="1"/>
    </xf>
    <xf numFmtId="4" fontId="56" fillId="2" borderId="3" xfId="0" applyNumberFormat="1" applyFont="1" applyFill="1" applyBorder="1" applyAlignment="1">
      <alignment horizontal="right"/>
    </xf>
    <xf numFmtId="0" fontId="40" fillId="2" borderId="4" xfId="0" quotePrefix="1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36" fillId="2" borderId="4" xfId="0" applyNumberFormat="1" applyFont="1" applyFill="1" applyBorder="1" applyAlignment="1" applyProtection="1">
      <alignment horizontal="left" vertical="center" wrapText="1"/>
    </xf>
    <xf numFmtId="4" fontId="11" fillId="5" borderId="3" xfId="0" quotePrefix="1" applyNumberFormat="1" applyFont="1" applyFill="1" applyBorder="1" applyAlignment="1">
      <alignment horizontal="left" vertical="center" wrapText="1"/>
    </xf>
    <xf numFmtId="4" fontId="39" fillId="2" borderId="3" xfId="0" applyNumberFormat="1" applyFont="1" applyFill="1" applyBorder="1" applyAlignment="1">
      <alignment horizontal="left"/>
    </xf>
    <xf numFmtId="4" fontId="3" fillId="2" borderId="3" xfId="0" applyNumberFormat="1" applyFont="1" applyFill="1" applyBorder="1" applyAlignment="1">
      <alignment horizontal="left"/>
    </xf>
    <xf numFmtId="4" fontId="29" fillId="0" borderId="0" xfId="0" applyNumberFormat="1" applyFont="1"/>
    <xf numFmtId="0" fontId="59" fillId="0" borderId="0" xfId="0" applyFont="1"/>
    <xf numFmtId="4" fontId="45" fillId="2" borderId="3" xfId="0" applyNumberFormat="1" applyFont="1" applyFill="1" applyBorder="1" applyAlignment="1">
      <alignment horizontal="right"/>
    </xf>
    <xf numFmtId="4" fontId="39" fillId="2" borderId="3" xfId="0" applyNumberFormat="1" applyFont="1" applyFill="1" applyBorder="1" applyAlignment="1" applyProtection="1">
      <alignment horizontal="right" vertical="center" wrapText="1"/>
    </xf>
    <xf numFmtId="4" fontId="36" fillId="2" borderId="3" xfId="0" quotePrefix="1" applyNumberFormat="1" applyFont="1" applyFill="1" applyBorder="1" applyAlignment="1">
      <alignment horizontal="right" vertical="center" wrapText="1"/>
    </xf>
    <xf numFmtId="4" fontId="38" fillId="0" borderId="3" xfId="0" applyNumberFormat="1" applyFont="1" applyFill="1" applyBorder="1" applyAlignment="1">
      <alignment horizontal="right"/>
    </xf>
    <xf numFmtId="0" fontId="31" fillId="2" borderId="0" xfId="2" applyFont="1" applyFill="1" applyAlignment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3" fillId="0" borderId="0" xfId="0" applyFont="1" applyAlignment="1">
      <alignment vertical="center" wrapText="1"/>
    </xf>
    <xf numFmtId="4" fontId="39" fillId="5" borderId="3" xfId="0" applyNumberFormat="1" applyFont="1" applyFill="1" applyBorder="1" applyAlignment="1">
      <alignment horizontal="right"/>
    </xf>
    <xf numFmtId="4" fontId="38" fillId="5" borderId="3" xfId="0" applyNumberFormat="1" applyFont="1" applyFill="1" applyBorder="1" applyAlignment="1">
      <alignment horizontal="right"/>
    </xf>
    <xf numFmtId="4" fontId="39" fillId="7" borderId="3" xfId="0" applyNumberFormat="1" applyFont="1" applyFill="1" applyBorder="1" applyAlignment="1">
      <alignment horizontal="right"/>
    </xf>
    <xf numFmtId="4" fontId="39" fillId="0" borderId="0" xfId="0" applyNumberFormat="1" applyFont="1" applyFill="1" applyBorder="1" applyAlignment="1" applyProtection="1">
      <alignment horizontal="center" vertical="center" wrapText="1"/>
    </xf>
    <xf numFmtId="4" fontId="3" fillId="3" borderId="3" xfId="0" applyNumberFormat="1" applyFont="1" applyFill="1" applyBorder="1" applyAlignment="1">
      <alignment horizontal="center"/>
    </xf>
    <xf numFmtId="4" fontId="60" fillId="2" borderId="3" xfId="0" applyNumberFormat="1" applyFont="1" applyFill="1" applyBorder="1" applyAlignment="1">
      <alignment horizontal="right"/>
    </xf>
    <xf numFmtId="4" fontId="60" fillId="6" borderId="3" xfId="0" applyNumberFormat="1" applyFont="1" applyFill="1" applyBorder="1" applyAlignment="1">
      <alignment horizontal="right"/>
    </xf>
    <xf numFmtId="4" fontId="36" fillId="0" borderId="3" xfId="0" applyNumberFormat="1" applyFont="1" applyFill="1" applyBorder="1" applyAlignment="1">
      <alignment horizontal="right"/>
    </xf>
    <xf numFmtId="0" fontId="29" fillId="0" borderId="0" xfId="0" applyFont="1" applyAlignment="1">
      <alignment horizontal="right"/>
    </xf>
    <xf numFmtId="0" fontId="6" fillId="12" borderId="3" xfId="0" applyNumberFormat="1" applyFont="1" applyFill="1" applyBorder="1" applyAlignment="1" applyProtection="1">
      <alignment horizontal="center" vertical="center" wrapText="1"/>
    </xf>
    <xf numFmtId="0" fontId="19" fillId="12" borderId="3" xfId="0" applyNumberFormat="1" applyFont="1" applyFill="1" applyBorder="1" applyAlignment="1" applyProtection="1">
      <alignment horizontal="center" vertical="center" wrapText="1"/>
    </xf>
    <xf numFmtId="4" fontId="36" fillId="6" borderId="3" xfId="0" applyNumberFormat="1" applyFont="1" applyFill="1" applyBorder="1" applyAlignment="1">
      <alignment horizontal="right"/>
    </xf>
    <xf numFmtId="4" fontId="36" fillId="9" borderId="3" xfId="0" applyNumberFormat="1" applyFont="1" applyFill="1" applyBorder="1" applyAlignment="1">
      <alignment horizontal="right"/>
    </xf>
    <xf numFmtId="4" fontId="21" fillId="6" borderId="3" xfId="0" applyNumberFormat="1" applyFont="1" applyFill="1" applyBorder="1" applyAlignment="1">
      <alignment horizontal="right"/>
    </xf>
    <xf numFmtId="4" fontId="10" fillId="6" borderId="3" xfId="0" applyNumberFormat="1" applyFont="1" applyFill="1" applyBorder="1" applyAlignment="1">
      <alignment horizontal="right"/>
    </xf>
    <xf numFmtId="4" fontId="26" fillId="3" borderId="3" xfId="0" applyNumberFormat="1" applyFont="1" applyFill="1" applyBorder="1" applyAlignment="1">
      <alignment horizontal="right"/>
    </xf>
    <xf numFmtId="4" fontId="3" fillId="13" borderId="3" xfId="0" applyNumberFormat="1" applyFont="1" applyFill="1" applyBorder="1" applyAlignment="1">
      <alignment horizontal="center"/>
    </xf>
    <xf numFmtId="0" fontId="31" fillId="2" borderId="0" xfId="2" applyFont="1" applyFill="1" applyAlignment="1">
      <alignment horizontal="center" vertical="center" wrapText="1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Font="1" applyFill="1" applyBorder="1" applyAlignment="1">
      <alignment horizontal="left" vertical="center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Border="1" applyAlignment="1">
      <alignment horizontal="left" vertical="center"/>
    </xf>
    <xf numFmtId="0" fontId="15" fillId="0" borderId="0" xfId="0" applyNumberFormat="1" applyFont="1" applyFill="1" applyBorder="1" applyAlignment="1" applyProtection="1">
      <alignment wrapText="1"/>
    </xf>
    <xf numFmtId="0" fontId="17" fillId="0" borderId="0" xfId="0" applyNumberFormat="1" applyFont="1" applyFill="1" applyBorder="1" applyAlignment="1" applyProtection="1">
      <alignment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6" fillId="4" borderId="2" xfId="0" applyNumberFormat="1" applyFont="1" applyFill="1" applyBorder="1" applyAlignment="1" applyProtection="1">
      <alignment horizontal="left" vertical="center" wrapText="1"/>
    </xf>
    <xf numFmtId="0" fontId="6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horizontal="left" vertical="center" wrapText="1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3" fillId="4" borderId="2" xfId="0" applyNumberFormat="1" applyFont="1" applyFill="1" applyBorder="1" applyAlignment="1" applyProtection="1">
      <alignment horizontal="center" vertical="center" wrapText="1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>
      <alignment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21" fillId="2" borderId="1" xfId="0" applyNumberFormat="1" applyFont="1" applyFill="1" applyBorder="1" applyAlignment="1" applyProtection="1">
      <alignment horizontal="left" vertical="center" wrapText="1"/>
    </xf>
    <xf numFmtId="0" fontId="21" fillId="2" borderId="2" xfId="0" applyNumberFormat="1" applyFont="1" applyFill="1" applyBorder="1" applyAlignment="1" applyProtection="1">
      <alignment horizontal="left" vertical="center" wrapText="1"/>
    </xf>
    <xf numFmtId="0" fontId="21" fillId="2" borderId="4" xfId="0" applyNumberFormat="1" applyFont="1" applyFill="1" applyBorder="1" applyAlignment="1" applyProtection="1">
      <alignment horizontal="left" vertical="center" wrapText="1"/>
    </xf>
    <xf numFmtId="0" fontId="36" fillId="2" borderId="1" xfId="0" applyNumberFormat="1" applyFont="1" applyFill="1" applyBorder="1" applyAlignment="1" applyProtection="1">
      <alignment horizontal="left" vertical="center" wrapText="1"/>
    </xf>
    <xf numFmtId="0" fontId="36" fillId="2" borderId="2" xfId="0" applyNumberFormat="1" applyFont="1" applyFill="1" applyBorder="1" applyAlignment="1" applyProtection="1">
      <alignment horizontal="left" vertical="center" wrapText="1"/>
    </xf>
    <xf numFmtId="0" fontId="36" fillId="2" borderId="4" xfId="0" applyNumberFormat="1" applyFont="1" applyFill="1" applyBorder="1" applyAlignment="1" applyProtection="1">
      <alignment horizontal="left"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/>
    </xf>
    <xf numFmtId="0" fontId="6" fillId="6" borderId="2" xfId="0" applyNumberFormat="1" applyFont="1" applyFill="1" applyBorder="1" applyAlignment="1" applyProtection="1">
      <alignment horizontal="left" vertical="center" wrapText="1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0" fontId="38" fillId="2" borderId="1" xfId="0" applyNumberFormat="1" applyFont="1" applyFill="1" applyBorder="1" applyAlignment="1" applyProtection="1">
      <alignment horizontal="center" vertical="center" wrapText="1"/>
    </xf>
    <xf numFmtId="0" fontId="38" fillId="2" borderId="2" xfId="0" applyNumberFormat="1" applyFont="1" applyFill="1" applyBorder="1" applyAlignment="1" applyProtection="1">
      <alignment horizontal="center" vertical="center" wrapText="1"/>
    </xf>
    <xf numFmtId="0" fontId="38" fillId="2" borderId="4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38" fillId="2" borderId="1" xfId="0" applyNumberFormat="1" applyFont="1" applyFill="1" applyBorder="1" applyAlignment="1" applyProtection="1">
      <alignment horizontal="left" vertical="center" wrapText="1" indent="1"/>
    </xf>
    <xf numFmtId="0" fontId="38" fillId="2" borderId="2" xfId="0" applyNumberFormat="1" applyFont="1" applyFill="1" applyBorder="1" applyAlignment="1" applyProtection="1">
      <alignment horizontal="left" vertical="center" wrapText="1" indent="1"/>
    </xf>
    <xf numFmtId="0" fontId="38" fillId="2" borderId="4" xfId="0" applyNumberFormat="1" applyFont="1" applyFill="1" applyBorder="1" applyAlignment="1" applyProtection="1">
      <alignment horizontal="left" vertical="center" wrapText="1" indent="1"/>
    </xf>
    <xf numFmtId="0" fontId="38" fillId="2" borderId="1" xfId="0" applyNumberFormat="1" applyFont="1" applyFill="1" applyBorder="1" applyAlignment="1" applyProtection="1">
      <alignment horizontal="left" vertical="center" wrapText="1"/>
    </xf>
    <xf numFmtId="0" fontId="38" fillId="2" borderId="2" xfId="0" applyNumberFormat="1" applyFont="1" applyFill="1" applyBorder="1" applyAlignment="1" applyProtection="1">
      <alignment horizontal="left" vertical="center" wrapText="1"/>
    </xf>
    <xf numFmtId="0" fontId="38" fillId="2" borderId="4" xfId="0" applyNumberFormat="1" applyFont="1" applyFill="1" applyBorder="1" applyAlignment="1" applyProtection="1">
      <alignment horizontal="left" vertical="center" wrapText="1"/>
    </xf>
    <xf numFmtId="0" fontId="6" fillId="9" borderId="1" xfId="0" applyNumberFormat="1" applyFont="1" applyFill="1" applyBorder="1" applyAlignment="1" applyProtection="1">
      <alignment horizontal="left" vertical="center" wrapText="1"/>
    </xf>
    <xf numFmtId="0" fontId="6" fillId="9" borderId="2" xfId="0" applyNumberFormat="1" applyFont="1" applyFill="1" applyBorder="1" applyAlignment="1" applyProtection="1">
      <alignment horizontal="left" vertical="center" wrapText="1"/>
    </xf>
    <xf numFmtId="0" fontId="6" fillId="9" borderId="4" xfId="0" applyNumberFormat="1" applyFont="1" applyFill="1" applyBorder="1" applyAlignment="1" applyProtection="1">
      <alignment horizontal="left" vertical="center" wrapText="1"/>
    </xf>
    <xf numFmtId="0" fontId="34" fillId="4" borderId="1" xfId="0" applyNumberFormat="1" applyFont="1" applyFill="1" applyBorder="1" applyAlignment="1" applyProtection="1">
      <alignment horizontal="center" vertical="center" wrapText="1"/>
    </xf>
    <xf numFmtId="0" fontId="34" fillId="4" borderId="2" xfId="0" applyNumberFormat="1" applyFont="1" applyFill="1" applyBorder="1" applyAlignment="1" applyProtection="1">
      <alignment horizontal="center" vertical="center" wrapText="1"/>
    </xf>
    <xf numFmtId="0" fontId="34" fillId="4" borderId="4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4" fontId="38" fillId="13" borderId="3" xfId="0" applyNumberFormat="1" applyFont="1" applyFill="1" applyBorder="1" applyAlignment="1">
      <alignment horizontal="center"/>
    </xf>
    <xf numFmtId="4" fontId="3" fillId="7" borderId="3" xfId="0" applyNumberFormat="1" applyFont="1" applyFill="1" applyBorder="1" applyAlignment="1">
      <alignment horizontal="center"/>
    </xf>
    <xf numFmtId="4" fontId="54" fillId="8" borderId="3" xfId="0" applyNumberFormat="1" applyFont="1" applyFill="1" applyBorder="1" applyAlignment="1">
      <alignment horizontal="left"/>
    </xf>
  </cellXfs>
  <cellStyles count="9">
    <cellStyle name="Normal 2" xfId="8" xr:uid="{00000000-0005-0000-0000-000001000000}"/>
    <cellStyle name="Normalno" xfId="0" builtinId="0"/>
    <cellStyle name="Normalno 2" xfId="2" xr:uid="{00000000-0005-0000-0000-000002000000}"/>
    <cellStyle name="Normalno 2 2" xfId="3" xr:uid="{00000000-0005-0000-0000-000003000000}"/>
    <cellStyle name="Normalno 3" xfId="4" xr:uid="{00000000-0005-0000-0000-000004000000}"/>
    <cellStyle name="Normalno 3 2" xfId="1" xr:uid="{00000000-0005-0000-0000-000005000000}"/>
    <cellStyle name="Normalno 3 3" xfId="5" xr:uid="{00000000-0005-0000-0000-000006000000}"/>
    <cellStyle name="Normalno 4" xfId="6" xr:uid="{00000000-0005-0000-0000-000007000000}"/>
    <cellStyle name="Obično_List10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topLeftCell="A16" zoomScale="140" zoomScaleNormal="140" workbookViewId="0">
      <selection activeCell="I29" sqref="I29"/>
    </sheetView>
  </sheetViews>
  <sheetFormatPr defaultRowHeight="15" x14ac:dyDescent="0.25"/>
  <cols>
    <col min="5" max="5" width="25.28515625" customWidth="1"/>
    <col min="6" max="6" width="13.28515625" customWidth="1"/>
    <col min="7" max="7" width="20.85546875" customWidth="1"/>
    <col min="8" max="8" width="22.140625" customWidth="1"/>
    <col min="9" max="9" width="13.85546875" customWidth="1"/>
    <col min="10" max="10" width="14.7109375" customWidth="1"/>
  </cols>
  <sheetData>
    <row r="1" spans="1:10" ht="42" customHeight="1" x14ac:dyDescent="0.25">
      <c r="A1" s="234" t="s">
        <v>212</v>
      </c>
      <c r="B1" s="234"/>
      <c r="C1" s="234"/>
      <c r="D1" s="234"/>
      <c r="E1" s="234"/>
      <c r="F1" s="234"/>
      <c r="G1" s="234"/>
      <c r="H1" s="234"/>
      <c r="I1" s="94"/>
      <c r="J1" s="94"/>
    </row>
    <row r="2" spans="1:10" ht="18" customHeight="1" x14ac:dyDescent="0.25">
      <c r="A2" s="5"/>
      <c r="B2" s="5"/>
      <c r="C2" s="5"/>
      <c r="D2" s="5"/>
      <c r="E2" s="5"/>
      <c r="F2" s="24"/>
      <c r="G2" s="5"/>
      <c r="H2" s="5"/>
    </row>
    <row r="3" spans="1:10" ht="15.75" x14ac:dyDescent="0.25">
      <c r="A3" s="237" t="s">
        <v>26</v>
      </c>
      <c r="B3" s="237"/>
      <c r="C3" s="237"/>
      <c r="D3" s="237"/>
      <c r="E3" s="237"/>
      <c r="F3" s="237"/>
      <c r="G3" s="237"/>
      <c r="H3" s="239"/>
    </row>
    <row r="4" spans="1:10" ht="18" x14ac:dyDescent="0.25">
      <c r="A4" s="5"/>
      <c r="B4" s="5"/>
      <c r="C4" s="5"/>
      <c r="D4" s="5"/>
      <c r="E4" s="5"/>
      <c r="F4" s="24"/>
      <c r="G4" s="5"/>
      <c r="H4" s="6"/>
    </row>
    <row r="5" spans="1:10" ht="18" customHeight="1" x14ac:dyDescent="0.25">
      <c r="A5" s="237" t="s">
        <v>30</v>
      </c>
      <c r="B5" s="238"/>
      <c r="C5" s="238"/>
      <c r="D5" s="238"/>
      <c r="E5" s="238"/>
      <c r="F5" s="238"/>
      <c r="G5" s="238"/>
      <c r="H5" s="238"/>
    </row>
    <row r="6" spans="1:10" ht="18" x14ac:dyDescent="0.25">
      <c r="A6" s="1"/>
      <c r="B6" s="2"/>
      <c r="C6" s="2"/>
      <c r="D6" s="2"/>
      <c r="E6" s="7"/>
      <c r="F6" s="7"/>
      <c r="G6" s="8"/>
      <c r="H6" s="33"/>
    </row>
    <row r="7" spans="1:10" ht="39" x14ac:dyDescent="0.25">
      <c r="A7" s="27"/>
      <c r="B7" s="28"/>
      <c r="C7" s="28"/>
      <c r="D7" s="29"/>
      <c r="E7" s="30"/>
      <c r="F7" s="95" t="s">
        <v>116</v>
      </c>
      <c r="G7" s="4" t="s">
        <v>117</v>
      </c>
      <c r="H7" s="4" t="s">
        <v>118</v>
      </c>
      <c r="I7" s="103" t="s">
        <v>244</v>
      </c>
      <c r="J7" s="226" t="s">
        <v>246</v>
      </c>
    </row>
    <row r="8" spans="1:10" x14ac:dyDescent="0.25">
      <c r="A8" s="240" t="s">
        <v>0</v>
      </c>
      <c r="B8" s="241"/>
      <c r="C8" s="241"/>
      <c r="D8" s="241"/>
      <c r="E8" s="242"/>
      <c r="F8" s="80">
        <f>F9+F10</f>
        <v>1250770.42</v>
      </c>
      <c r="G8" s="142">
        <f>G9+G10</f>
        <v>1413155.02</v>
      </c>
      <c r="H8" s="142">
        <f t="shared" ref="H8" si="0">H9+H10</f>
        <v>1337916.1299999999</v>
      </c>
      <c r="I8" s="232">
        <f>(G8/F8)*100</f>
        <v>112.98276625377821</v>
      </c>
      <c r="J8" s="232">
        <f>(H8/G8)*100</f>
        <v>94.675821906644032</v>
      </c>
    </row>
    <row r="9" spans="1:10" x14ac:dyDescent="0.25">
      <c r="A9" s="243" t="s">
        <v>1</v>
      </c>
      <c r="B9" s="236"/>
      <c r="C9" s="236"/>
      <c r="D9" s="236"/>
      <c r="E9" s="244"/>
      <c r="F9" s="172">
        <v>1250770.42</v>
      </c>
      <c r="G9" s="212">
        <v>1413155.02</v>
      </c>
      <c r="H9" s="140">
        <v>1337916.1299999999</v>
      </c>
      <c r="I9" s="121">
        <f>(G9/F9)*100</f>
        <v>112.98276625377821</v>
      </c>
      <c r="J9" s="121">
        <f>(H9/G9)*100</f>
        <v>94.675821906644032</v>
      </c>
    </row>
    <row r="10" spans="1:10" x14ac:dyDescent="0.25">
      <c r="A10" s="245" t="s">
        <v>2</v>
      </c>
      <c r="B10" s="244"/>
      <c r="C10" s="244"/>
      <c r="D10" s="244"/>
      <c r="E10" s="244"/>
      <c r="F10" s="96"/>
      <c r="G10" s="140"/>
      <c r="H10" s="140"/>
      <c r="I10" s="121"/>
      <c r="J10" s="121"/>
    </row>
    <row r="11" spans="1:10" x14ac:dyDescent="0.25">
      <c r="A11" s="34" t="s">
        <v>3</v>
      </c>
      <c r="B11" s="35"/>
      <c r="C11" s="35"/>
      <c r="D11" s="35"/>
      <c r="E11" s="35"/>
      <c r="F11" s="80">
        <f>F12+F13</f>
        <v>1262320.31</v>
      </c>
      <c r="G11" s="142">
        <f>G12+G13</f>
        <v>1516559.55</v>
      </c>
      <c r="H11" s="142">
        <f t="shared" ref="H11" si="1">H12+H13</f>
        <v>1442809.06</v>
      </c>
      <c r="I11" s="232">
        <f t="shared" ref="I11:J12" si="2">(G11/F11)*100</f>
        <v>120.14062817384281</v>
      </c>
      <c r="J11" s="232">
        <f t="shared" si="2"/>
        <v>95.136986872688254</v>
      </c>
    </row>
    <row r="12" spans="1:10" x14ac:dyDescent="0.25">
      <c r="A12" s="235" t="s">
        <v>4</v>
      </c>
      <c r="B12" s="236"/>
      <c r="C12" s="236"/>
      <c r="D12" s="236"/>
      <c r="E12" s="236"/>
      <c r="F12" s="172">
        <v>1262320.31</v>
      </c>
      <c r="G12" s="212">
        <v>1516559.55</v>
      </c>
      <c r="H12" s="140">
        <v>1442809.06</v>
      </c>
      <c r="I12" s="121">
        <f t="shared" si="2"/>
        <v>120.14062817384281</v>
      </c>
      <c r="J12" s="121">
        <f t="shared" si="2"/>
        <v>95.136986872688254</v>
      </c>
    </row>
    <row r="13" spans="1:10" x14ac:dyDescent="0.25">
      <c r="A13" s="248" t="s">
        <v>5</v>
      </c>
      <c r="B13" s="244"/>
      <c r="C13" s="244"/>
      <c r="D13" s="244"/>
      <c r="E13" s="244"/>
      <c r="F13" s="172">
        <v>0</v>
      </c>
      <c r="G13" s="141"/>
      <c r="H13" s="141"/>
      <c r="I13" s="121"/>
      <c r="J13" s="121"/>
    </row>
    <row r="14" spans="1:10" x14ac:dyDescent="0.25">
      <c r="A14" s="247" t="s">
        <v>6</v>
      </c>
      <c r="B14" s="241"/>
      <c r="C14" s="241"/>
      <c r="D14" s="241"/>
      <c r="E14" s="241"/>
      <c r="F14" s="82">
        <f>F8-F11</f>
        <v>-11549.89000000013</v>
      </c>
      <c r="G14" s="143">
        <f>G8-G11</f>
        <v>-103404.53000000003</v>
      </c>
      <c r="H14" s="143">
        <f t="shared" ref="H14" si="3">H8-H11</f>
        <v>-104892.93000000017</v>
      </c>
      <c r="I14" s="232">
        <f t="shared" ref="I14" si="4">(G14/F14)*100</f>
        <v>895.28584254913994</v>
      </c>
      <c r="J14" s="232">
        <f t="shared" ref="J14" si="5">(H14/G14)*100</f>
        <v>101.43939535337584</v>
      </c>
    </row>
    <row r="15" spans="1:10" ht="18" x14ac:dyDescent="0.25">
      <c r="A15" s="5"/>
      <c r="B15" s="9"/>
      <c r="C15" s="9"/>
      <c r="D15" s="9"/>
      <c r="E15" s="9"/>
      <c r="F15" s="22"/>
      <c r="G15" s="3"/>
      <c r="H15" s="3"/>
    </row>
    <row r="16" spans="1:10" ht="18" customHeight="1" x14ac:dyDescent="0.25">
      <c r="A16" s="237" t="s">
        <v>31</v>
      </c>
      <c r="B16" s="238"/>
      <c r="C16" s="238"/>
      <c r="D16" s="238"/>
      <c r="E16" s="238"/>
      <c r="F16" s="238"/>
      <c r="G16" s="238"/>
      <c r="H16" s="238"/>
    </row>
    <row r="17" spans="1:10" ht="18" x14ac:dyDescent="0.25">
      <c r="A17" s="24"/>
      <c r="B17" s="22"/>
      <c r="C17" s="22"/>
      <c r="D17" s="22"/>
      <c r="E17" s="22"/>
      <c r="F17" s="22"/>
      <c r="G17" s="23"/>
      <c r="H17" s="23"/>
    </row>
    <row r="18" spans="1:10" ht="39" x14ac:dyDescent="0.25">
      <c r="A18" s="27"/>
      <c r="B18" s="28"/>
      <c r="C18" s="28"/>
      <c r="D18" s="29"/>
      <c r="E18" s="30"/>
      <c r="F18" s="95" t="s">
        <v>116</v>
      </c>
      <c r="G18" s="4" t="s">
        <v>117</v>
      </c>
      <c r="H18" s="4" t="s">
        <v>118</v>
      </c>
      <c r="I18" s="103" t="s">
        <v>244</v>
      </c>
      <c r="J18" s="226" t="s">
        <v>246</v>
      </c>
    </row>
    <row r="19" spans="1:10" ht="15.75" customHeight="1" x14ac:dyDescent="0.25">
      <c r="A19" s="243" t="s">
        <v>8</v>
      </c>
      <c r="B19" s="246"/>
      <c r="C19" s="246"/>
      <c r="D19" s="246"/>
      <c r="E19" s="246"/>
      <c r="F19" s="98"/>
      <c r="G19" s="32"/>
      <c r="H19" s="32"/>
      <c r="I19" s="121"/>
      <c r="J19" s="121"/>
    </row>
    <row r="20" spans="1:10" x14ac:dyDescent="0.25">
      <c r="A20" s="243" t="s">
        <v>9</v>
      </c>
      <c r="B20" s="236"/>
      <c r="C20" s="236"/>
      <c r="D20" s="236"/>
      <c r="E20" s="236"/>
      <c r="F20" s="52"/>
      <c r="G20" s="32"/>
      <c r="H20" s="32"/>
      <c r="I20" s="121"/>
      <c r="J20" s="121"/>
    </row>
    <row r="21" spans="1:10" x14ac:dyDescent="0.25">
      <c r="A21" s="247" t="s">
        <v>10</v>
      </c>
      <c r="B21" s="241"/>
      <c r="C21" s="241"/>
      <c r="D21" s="241"/>
      <c r="E21" s="241"/>
      <c r="F21" s="97"/>
      <c r="G21" s="31">
        <v>0</v>
      </c>
      <c r="H21" s="31">
        <v>0</v>
      </c>
      <c r="I21" s="232"/>
      <c r="J21" s="232"/>
    </row>
    <row r="22" spans="1:10" ht="18" x14ac:dyDescent="0.25">
      <c r="A22" s="21"/>
      <c r="B22" s="22"/>
      <c r="C22" s="22"/>
      <c r="D22" s="22"/>
      <c r="E22" s="22"/>
      <c r="F22" s="22"/>
      <c r="G22" s="23"/>
      <c r="H22" s="23"/>
    </row>
    <row r="23" spans="1:10" ht="18" customHeight="1" x14ac:dyDescent="0.25">
      <c r="A23" s="237" t="s">
        <v>38</v>
      </c>
      <c r="B23" s="238"/>
      <c r="C23" s="238"/>
      <c r="D23" s="238"/>
      <c r="E23" s="238"/>
      <c r="F23" s="238"/>
      <c r="G23" s="238"/>
      <c r="H23" s="238"/>
    </row>
    <row r="24" spans="1:10" ht="18" x14ac:dyDescent="0.25">
      <c r="A24" s="21"/>
      <c r="B24" s="22"/>
      <c r="C24" s="22"/>
      <c r="D24" s="22"/>
      <c r="E24" s="22"/>
      <c r="F24" s="22"/>
      <c r="G24" s="23"/>
      <c r="H24" s="23"/>
    </row>
    <row r="25" spans="1:10" ht="39" x14ac:dyDescent="0.25">
      <c r="A25" s="27"/>
      <c r="B25" s="28"/>
      <c r="C25" s="28"/>
      <c r="D25" s="29"/>
      <c r="E25" s="30"/>
      <c r="F25" s="95" t="s">
        <v>116</v>
      </c>
      <c r="G25" s="4" t="s">
        <v>117</v>
      </c>
      <c r="H25" s="4" t="s">
        <v>118</v>
      </c>
      <c r="I25" s="103" t="s">
        <v>244</v>
      </c>
      <c r="J25" s="226" t="s">
        <v>246</v>
      </c>
    </row>
    <row r="26" spans="1:10" x14ac:dyDescent="0.25">
      <c r="A26" s="251" t="s">
        <v>32</v>
      </c>
      <c r="B26" s="252"/>
      <c r="C26" s="252"/>
      <c r="D26" s="252"/>
      <c r="E26" s="252"/>
      <c r="F26" s="173">
        <v>13847.8</v>
      </c>
      <c r="G26" s="144"/>
      <c r="H26" s="144"/>
      <c r="I26" s="121"/>
      <c r="J26" s="121"/>
    </row>
    <row r="27" spans="1:10" ht="30" customHeight="1" x14ac:dyDescent="0.25">
      <c r="A27" s="253" t="s">
        <v>7</v>
      </c>
      <c r="B27" s="254"/>
      <c r="C27" s="254"/>
      <c r="D27" s="254"/>
      <c r="E27" s="254"/>
      <c r="F27" s="82">
        <v>14668.38</v>
      </c>
      <c r="G27" s="145">
        <v>103404.53</v>
      </c>
      <c r="H27" s="145">
        <v>-61734.41</v>
      </c>
      <c r="I27" s="232">
        <f>(G27/F27)*100</f>
        <v>704.94853555743714</v>
      </c>
      <c r="J27" s="232">
        <f>(H27/G27)*100</f>
        <v>-59.701842849631447</v>
      </c>
    </row>
    <row r="28" spans="1:10" x14ac:dyDescent="0.25">
      <c r="G28" s="112"/>
      <c r="H28" s="146"/>
    </row>
    <row r="29" spans="1:10" x14ac:dyDescent="0.25">
      <c r="G29" s="112"/>
      <c r="H29" s="146"/>
    </row>
    <row r="30" spans="1:10" x14ac:dyDescent="0.25">
      <c r="A30" s="235" t="s">
        <v>11</v>
      </c>
      <c r="B30" s="236"/>
      <c r="C30" s="236"/>
      <c r="D30" s="236"/>
      <c r="E30" s="236"/>
      <c r="F30" s="81">
        <f>F14+F27</f>
        <v>3118.4899999998688</v>
      </c>
      <c r="G30" s="81">
        <f>G14+G27</f>
        <v>0</v>
      </c>
      <c r="H30" s="141">
        <f>H14+H27</f>
        <v>-166627.34000000017</v>
      </c>
      <c r="I30" s="121">
        <f t="shared" ref="I30" si="6">(G30/F30)*100</f>
        <v>0</v>
      </c>
      <c r="J30" s="121">
        <v>0</v>
      </c>
    </row>
    <row r="31" spans="1:10" ht="11.25" customHeight="1" x14ac:dyDescent="0.25">
      <c r="A31" s="16"/>
      <c r="B31" s="17"/>
      <c r="C31" s="17"/>
      <c r="D31" s="17"/>
      <c r="E31" s="17"/>
      <c r="F31" s="17"/>
      <c r="G31" s="18"/>
      <c r="H31" s="18"/>
    </row>
    <row r="32" spans="1:10" ht="24.95" customHeight="1" x14ac:dyDescent="0.25">
      <c r="A32" s="249" t="s">
        <v>39</v>
      </c>
      <c r="B32" s="250"/>
      <c r="C32" s="250"/>
      <c r="D32" s="250"/>
      <c r="E32" s="250"/>
      <c r="F32" s="250"/>
      <c r="G32" s="250"/>
      <c r="H32" s="250"/>
    </row>
    <row r="33" spans="1:8" ht="24.95" customHeight="1" x14ac:dyDescent="0.25"/>
    <row r="34" spans="1:8" ht="24.95" customHeight="1" x14ac:dyDescent="0.25">
      <c r="A34" s="249" t="s">
        <v>33</v>
      </c>
      <c r="B34" s="250"/>
      <c r="C34" s="250"/>
      <c r="D34" s="250"/>
      <c r="E34" s="250"/>
      <c r="F34" s="250"/>
      <c r="G34" s="250"/>
      <c r="H34" s="250"/>
    </row>
    <row r="35" spans="1:8" ht="24.95" customHeight="1" x14ac:dyDescent="0.25"/>
    <row r="36" spans="1:8" ht="24.95" customHeight="1" x14ac:dyDescent="0.25">
      <c r="A36" s="249" t="s">
        <v>34</v>
      </c>
      <c r="B36" s="250"/>
      <c r="C36" s="250"/>
      <c r="D36" s="250"/>
      <c r="E36" s="250"/>
      <c r="F36" s="250"/>
      <c r="G36" s="250"/>
      <c r="H36" s="250"/>
    </row>
  </sheetData>
  <mergeCells count="20">
    <mergeCell ref="A36:H36"/>
    <mergeCell ref="A23:H23"/>
    <mergeCell ref="A32:H32"/>
    <mergeCell ref="A30:E30"/>
    <mergeCell ref="A34:H34"/>
    <mergeCell ref="A26:E26"/>
    <mergeCell ref="A27:E27"/>
    <mergeCell ref="A19:E19"/>
    <mergeCell ref="A20:E20"/>
    <mergeCell ref="A21:E21"/>
    <mergeCell ref="A13:E13"/>
    <mergeCell ref="A14:E14"/>
    <mergeCell ref="A1:H1"/>
    <mergeCell ref="A12:E12"/>
    <mergeCell ref="A5:H5"/>
    <mergeCell ref="A16:H16"/>
    <mergeCell ref="A3:H3"/>
    <mergeCell ref="A8:E8"/>
    <mergeCell ref="A9:E9"/>
    <mergeCell ref="A10:E10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87"/>
  <sheetViews>
    <sheetView zoomScale="150" zoomScaleNormal="150" workbookViewId="0">
      <selection activeCell="J91" sqref="J9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7.7109375" customWidth="1"/>
    <col min="4" max="4" width="35.85546875" customWidth="1"/>
    <col min="5" max="5" width="12.28515625" customWidth="1"/>
    <col min="6" max="6" width="23.28515625" customWidth="1"/>
    <col min="7" max="7" width="21.28515625" customWidth="1"/>
    <col min="8" max="8" width="12.7109375" style="135" customWidth="1"/>
    <col min="9" max="9" width="13.140625" customWidth="1"/>
  </cols>
  <sheetData>
    <row r="1" spans="1:11" ht="42" customHeight="1" x14ac:dyDescent="0.25">
      <c r="A1" s="234" t="s">
        <v>212</v>
      </c>
      <c r="B1" s="234"/>
      <c r="C1" s="234"/>
      <c r="D1" s="234"/>
      <c r="E1" s="234"/>
      <c r="F1" s="234"/>
      <c r="G1" s="234"/>
      <c r="H1" s="234"/>
      <c r="I1" s="94"/>
      <c r="J1" s="94"/>
      <c r="K1" s="94"/>
    </row>
    <row r="2" spans="1:11" ht="18" customHeight="1" x14ac:dyDescent="0.25">
      <c r="A2" s="5"/>
      <c r="B2" s="5"/>
      <c r="C2" s="5"/>
      <c r="D2" s="5"/>
      <c r="E2" s="24"/>
      <c r="F2" s="5"/>
      <c r="G2" s="5"/>
      <c r="H2" s="24"/>
    </row>
    <row r="3" spans="1:11" ht="15.75" x14ac:dyDescent="0.25">
      <c r="A3" s="237" t="s">
        <v>26</v>
      </c>
      <c r="B3" s="237"/>
      <c r="C3" s="237"/>
      <c r="D3" s="237"/>
      <c r="E3" s="237"/>
      <c r="F3" s="237"/>
      <c r="G3" s="239"/>
      <c r="H3" s="239"/>
    </row>
    <row r="4" spans="1:11" ht="18" x14ac:dyDescent="0.25">
      <c r="A4" s="5"/>
      <c r="B4" s="5"/>
      <c r="C4" s="5"/>
      <c r="D4" s="5"/>
      <c r="E4" s="24"/>
      <c r="F4" s="5"/>
      <c r="G4" s="6"/>
      <c r="H4" s="122"/>
    </row>
    <row r="5" spans="1:11" ht="18" customHeight="1" x14ac:dyDescent="0.25">
      <c r="A5" s="237" t="s">
        <v>12</v>
      </c>
      <c r="B5" s="238"/>
      <c r="C5" s="238"/>
      <c r="D5" s="238"/>
      <c r="E5" s="238"/>
      <c r="F5" s="238"/>
      <c r="G5" s="238"/>
      <c r="H5" s="238"/>
    </row>
    <row r="6" spans="1:11" ht="18" x14ac:dyDescent="0.25">
      <c r="A6" s="5"/>
      <c r="B6" s="5"/>
      <c r="C6" s="5"/>
      <c r="D6" s="5"/>
      <c r="E6" s="24"/>
      <c r="F6" s="5"/>
      <c r="G6" s="6"/>
      <c r="H6" s="122"/>
    </row>
    <row r="7" spans="1:11" ht="15.75" x14ac:dyDescent="0.25">
      <c r="A7" s="237" t="s">
        <v>1</v>
      </c>
      <c r="B7" s="258"/>
      <c r="C7" s="258"/>
      <c r="D7" s="258"/>
      <c r="E7" s="258"/>
      <c r="F7" s="258"/>
      <c r="G7" s="258"/>
      <c r="H7" s="258"/>
    </row>
    <row r="8" spans="1:11" ht="18" x14ac:dyDescent="0.25">
      <c r="A8" s="5"/>
      <c r="B8" s="5"/>
      <c r="C8" s="5"/>
      <c r="D8" s="5"/>
      <c r="E8" s="197">
        <f>E11+E56</f>
        <v>1253889.01</v>
      </c>
      <c r="F8" s="197">
        <f>F11+F56</f>
        <v>1516559.55</v>
      </c>
      <c r="G8" s="197">
        <f>G11+G56</f>
        <v>1276181.72</v>
      </c>
      <c r="H8" s="125">
        <f>(G8/F8)*100</f>
        <v>84.149792865041135</v>
      </c>
      <c r="I8" s="126">
        <f t="shared" ref="I8" si="0">(F8/E8)*100</f>
        <v>120.94846815827822</v>
      </c>
    </row>
    <row r="9" spans="1:11" ht="51" x14ac:dyDescent="0.25">
      <c r="A9" s="20" t="s">
        <v>13</v>
      </c>
      <c r="B9" s="19" t="s">
        <v>129</v>
      </c>
      <c r="C9" s="19" t="s">
        <v>15</v>
      </c>
      <c r="D9" s="19" t="s">
        <v>121</v>
      </c>
      <c r="E9" s="19" t="s">
        <v>116</v>
      </c>
      <c r="F9" s="20" t="s">
        <v>117</v>
      </c>
      <c r="G9" s="20" t="s">
        <v>118</v>
      </c>
      <c r="H9" s="20" t="s">
        <v>119</v>
      </c>
      <c r="I9" s="20" t="s">
        <v>119</v>
      </c>
    </row>
    <row r="10" spans="1:11" x14ac:dyDescent="0.25">
      <c r="A10" s="255">
        <v>1</v>
      </c>
      <c r="B10" s="256"/>
      <c r="C10" s="256"/>
      <c r="D10" s="257"/>
      <c r="E10" s="99">
        <v>2</v>
      </c>
      <c r="F10" s="100">
        <v>3</v>
      </c>
      <c r="G10" s="100">
        <v>4</v>
      </c>
      <c r="H10" s="100" t="s">
        <v>120</v>
      </c>
      <c r="I10" s="100" t="s">
        <v>245</v>
      </c>
    </row>
    <row r="11" spans="1:11" ht="15.75" customHeight="1" x14ac:dyDescent="0.25">
      <c r="A11" s="51">
        <v>6</v>
      </c>
      <c r="B11" s="51"/>
      <c r="C11" s="51"/>
      <c r="D11" s="51" t="s">
        <v>16</v>
      </c>
      <c r="E11" s="186">
        <f>E12+E26+E30+E34+E43+E48+E40</f>
        <v>1250770.42</v>
      </c>
      <c r="F11" s="67">
        <f>F12+F26+F30+F34+F43</f>
        <v>1413155.02</v>
      </c>
      <c r="G11" s="67">
        <f>G12+G30+G34+G43+G48</f>
        <v>1337916.1299999999</v>
      </c>
      <c r="H11" s="100"/>
      <c r="I11" s="123"/>
    </row>
    <row r="12" spans="1:11" ht="25.5" x14ac:dyDescent="0.25">
      <c r="A12" s="38"/>
      <c r="B12" s="39">
        <v>63</v>
      </c>
      <c r="C12" s="39"/>
      <c r="D12" s="39" t="s">
        <v>35</v>
      </c>
      <c r="E12" s="183">
        <f>E14+E17+E21+E23</f>
        <v>990215.79</v>
      </c>
      <c r="F12" s="59">
        <f>F13+F20</f>
        <v>1200111.28</v>
      </c>
      <c r="G12" s="59">
        <f>G13+G20</f>
        <v>1080071.8</v>
      </c>
      <c r="H12" s="124">
        <f>(G12/F12)*100</f>
        <v>89.997637552410964</v>
      </c>
      <c r="I12" s="124">
        <f>(F12/E12)*100</f>
        <v>121.19694435492691</v>
      </c>
    </row>
    <row r="13" spans="1:11" s="109" customFormat="1" x14ac:dyDescent="0.25">
      <c r="A13" s="107"/>
      <c r="B13" s="107"/>
      <c r="C13" s="107">
        <v>57</v>
      </c>
      <c r="D13" s="107" t="s">
        <v>51</v>
      </c>
      <c r="E13" s="177">
        <f>E14+E17</f>
        <v>990215.79</v>
      </c>
      <c r="F13" s="108">
        <f>F14</f>
        <v>1160266.0900000001</v>
      </c>
      <c r="G13" s="108">
        <f>G14+G17</f>
        <v>1076126</v>
      </c>
      <c r="H13" s="125">
        <f>(G13/F13)*100</f>
        <v>92.74820743920904</v>
      </c>
      <c r="I13" s="126">
        <f t="shared" ref="I13:I15" si="1">(F13/E13)*100</f>
        <v>117.17305477425279</v>
      </c>
    </row>
    <row r="14" spans="1:11" ht="22.5" x14ac:dyDescent="0.25">
      <c r="A14" s="12"/>
      <c r="B14" s="25">
        <v>636</v>
      </c>
      <c r="C14" s="13"/>
      <c r="D14" s="118" t="s">
        <v>124</v>
      </c>
      <c r="E14" s="175">
        <f>E15+E16</f>
        <v>987928.13</v>
      </c>
      <c r="F14" s="56">
        <f>F15+F16</f>
        <v>1160266.0900000001</v>
      </c>
      <c r="G14" s="193">
        <f>G15+G16</f>
        <v>1076126</v>
      </c>
      <c r="H14" s="125">
        <f t="shared" ref="H14:H15" si="2">(G14/F14)*100</f>
        <v>92.74820743920904</v>
      </c>
      <c r="I14" s="126">
        <f t="shared" si="1"/>
        <v>117.44438231554355</v>
      </c>
    </row>
    <row r="15" spans="1:11" ht="22.5" x14ac:dyDescent="0.25">
      <c r="A15" s="12"/>
      <c r="B15" s="12">
        <v>6361</v>
      </c>
      <c r="C15" s="13"/>
      <c r="D15" s="118" t="s">
        <v>125</v>
      </c>
      <c r="E15" s="174">
        <v>987928.13</v>
      </c>
      <c r="F15" s="56">
        <v>1160266.0900000001</v>
      </c>
      <c r="G15" s="111">
        <v>1076126</v>
      </c>
      <c r="H15" s="125">
        <f t="shared" si="2"/>
        <v>92.74820743920904</v>
      </c>
      <c r="I15" s="126">
        <f t="shared" si="1"/>
        <v>117.44438231554355</v>
      </c>
    </row>
    <row r="16" spans="1:11" ht="22.5" x14ac:dyDescent="0.25">
      <c r="A16" s="12"/>
      <c r="B16" s="12">
        <v>6362</v>
      </c>
      <c r="C16" s="13"/>
      <c r="D16" s="118" t="s">
        <v>126</v>
      </c>
      <c r="E16" s="174">
        <v>0</v>
      </c>
      <c r="F16" s="56"/>
      <c r="G16" s="111">
        <v>0</v>
      </c>
      <c r="H16" s="126"/>
      <c r="I16" s="126"/>
    </row>
    <row r="17" spans="1:9" ht="22.5" x14ac:dyDescent="0.25">
      <c r="A17" s="12"/>
      <c r="B17" s="25">
        <v>639</v>
      </c>
      <c r="C17" s="13"/>
      <c r="D17" s="118" t="s">
        <v>127</v>
      </c>
      <c r="E17" s="175">
        <f>E18+E19</f>
        <v>2287.66</v>
      </c>
      <c r="F17" s="56"/>
      <c r="G17" s="193">
        <f>G18+G19</f>
        <v>0</v>
      </c>
      <c r="H17" s="125"/>
      <c r="I17" s="125"/>
    </row>
    <row r="18" spans="1:9" ht="22.5" x14ac:dyDescent="0.25">
      <c r="A18" s="12"/>
      <c r="B18" s="12">
        <v>6391</v>
      </c>
      <c r="C18" s="13"/>
      <c r="D18" s="118" t="s">
        <v>128</v>
      </c>
      <c r="E18" s="13"/>
      <c r="F18" s="56"/>
      <c r="G18" s="111"/>
      <c r="H18" s="126"/>
      <c r="I18" s="126"/>
    </row>
    <row r="19" spans="1:9" x14ac:dyDescent="0.25">
      <c r="A19" s="12"/>
      <c r="B19" s="12">
        <v>6393</v>
      </c>
      <c r="C19" s="13"/>
      <c r="D19" s="118" t="s">
        <v>198</v>
      </c>
      <c r="E19" s="174">
        <v>2287.66</v>
      </c>
      <c r="F19" s="56"/>
      <c r="G19" s="111">
        <v>0</v>
      </c>
      <c r="H19" s="126"/>
      <c r="I19" s="126"/>
    </row>
    <row r="20" spans="1:9" s="109" customFormat="1" x14ac:dyDescent="0.25">
      <c r="A20" s="107"/>
      <c r="B20" s="107"/>
      <c r="C20" s="107">
        <v>5402</v>
      </c>
      <c r="D20" s="107" t="s">
        <v>54</v>
      </c>
      <c r="E20" s="177">
        <v>0</v>
      </c>
      <c r="F20" s="108">
        <f>F21</f>
        <v>39845.19</v>
      </c>
      <c r="G20" s="108">
        <f>G23+G21</f>
        <v>3945.7999999999997</v>
      </c>
      <c r="H20" s="125">
        <f>(G20/F20)*100</f>
        <v>9.9028264139285067</v>
      </c>
      <c r="I20" s="126"/>
    </row>
    <row r="21" spans="1:9" s="109" customFormat="1" x14ac:dyDescent="0.25">
      <c r="A21" s="107"/>
      <c r="B21" s="25">
        <v>636</v>
      </c>
      <c r="C21" s="107"/>
      <c r="D21" s="107"/>
      <c r="E21" s="180">
        <v>0</v>
      </c>
      <c r="F21" s="192">
        <f>F22</f>
        <v>39845.19</v>
      </c>
      <c r="G21" s="209">
        <f>G22</f>
        <v>187.91</v>
      </c>
      <c r="H21" s="125"/>
      <c r="I21" s="125"/>
    </row>
    <row r="22" spans="1:9" s="109" customFormat="1" x14ac:dyDescent="0.25">
      <c r="A22" s="107"/>
      <c r="B22" s="12">
        <v>6361</v>
      </c>
      <c r="C22" s="107"/>
      <c r="D22" s="118" t="s">
        <v>205</v>
      </c>
      <c r="E22" s="178">
        <v>0</v>
      </c>
      <c r="F22" s="56">
        <v>39845.19</v>
      </c>
      <c r="G22" s="108">
        <v>187.91</v>
      </c>
      <c r="H22" s="125"/>
      <c r="I22" s="125"/>
    </row>
    <row r="23" spans="1:9" s="104" customFormat="1" ht="22.5" x14ac:dyDescent="0.25">
      <c r="A23" s="12"/>
      <c r="B23" s="25">
        <v>639</v>
      </c>
      <c r="C23" s="12"/>
      <c r="D23" s="118" t="s">
        <v>127</v>
      </c>
      <c r="E23" s="182">
        <v>0</v>
      </c>
      <c r="F23" s="56"/>
      <c r="G23" s="193">
        <f>G25</f>
        <v>3757.89</v>
      </c>
      <c r="H23" s="126"/>
      <c r="I23" s="126"/>
    </row>
    <row r="24" spans="1:9" s="104" customFormat="1" ht="22.5" x14ac:dyDescent="0.25">
      <c r="A24" s="12"/>
      <c r="B24" s="12">
        <v>6391</v>
      </c>
      <c r="C24" s="13"/>
      <c r="D24" s="118" t="s">
        <v>128</v>
      </c>
      <c r="E24" s="181">
        <v>0</v>
      </c>
      <c r="F24" s="56"/>
      <c r="G24" s="111">
        <v>0</v>
      </c>
      <c r="H24" s="126"/>
      <c r="I24" s="126"/>
    </row>
    <row r="25" spans="1:9" s="104" customFormat="1" ht="22.5" x14ac:dyDescent="0.25">
      <c r="A25" s="12"/>
      <c r="B25" s="12">
        <v>6393</v>
      </c>
      <c r="C25" s="13"/>
      <c r="D25" s="118" t="s">
        <v>128</v>
      </c>
      <c r="E25" s="181">
        <v>0</v>
      </c>
      <c r="F25" s="56"/>
      <c r="G25" s="111">
        <v>3757.89</v>
      </c>
      <c r="H25" s="126"/>
      <c r="I25" s="126"/>
    </row>
    <row r="26" spans="1:9" x14ac:dyDescent="0.25">
      <c r="A26" s="40"/>
      <c r="B26" s="40">
        <v>64</v>
      </c>
      <c r="C26" s="41"/>
      <c r="D26" s="40" t="s">
        <v>40</v>
      </c>
      <c r="E26" s="40">
        <f t="shared" ref="E26:F28" si="3">E27</f>
        <v>96.22</v>
      </c>
      <c r="F26" s="59">
        <f t="shared" si="3"/>
        <v>137.35</v>
      </c>
      <c r="G26" s="217">
        <f>G28</f>
        <v>0</v>
      </c>
      <c r="H26" s="124">
        <f>(G26/F26)*100</f>
        <v>0</v>
      </c>
      <c r="I26" s="233">
        <f t="shared" ref="I26:I27" si="4">(F26/E26)*100</f>
        <v>142.74579089586362</v>
      </c>
    </row>
    <row r="27" spans="1:9" s="109" customFormat="1" x14ac:dyDescent="0.25">
      <c r="A27" s="107"/>
      <c r="B27" s="107"/>
      <c r="C27" s="107">
        <v>31</v>
      </c>
      <c r="D27" s="107" t="s">
        <v>52</v>
      </c>
      <c r="E27" s="107">
        <f t="shared" si="3"/>
        <v>96.22</v>
      </c>
      <c r="F27" s="108">
        <f t="shared" si="3"/>
        <v>137.35</v>
      </c>
      <c r="G27" s="108"/>
      <c r="H27" s="125">
        <f>(G27/F27)*100</f>
        <v>0</v>
      </c>
      <c r="I27" s="126">
        <f t="shared" si="4"/>
        <v>142.74579089586362</v>
      </c>
    </row>
    <row r="28" spans="1:9" x14ac:dyDescent="0.25">
      <c r="A28" s="12"/>
      <c r="B28" s="25">
        <v>641</v>
      </c>
      <c r="C28" s="13"/>
      <c r="D28" s="119" t="s">
        <v>130</v>
      </c>
      <c r="E28" s="176">
        <f t="shared" si="3"/>
        <v>96.22</v>
      </c>
      <c r="F28" s="56">
        <f t="shared" si="3"/>
        <v>137.35</v>
      </c>
      <c r="G28" s="193">
        <f>G29</f>
        <v>0</v>
      </c>
      <c r="H28" s="126"/>
      <c r="I28" s="126"/>
    </row>
    <row r="29" spans="1:9" x14ac:dyDescent="0.25">
      <c r="A29" s="12"/>
      <c r="B29" s="12">
        <v>6415</v>
      </c>
      <c r="C29" s="13"/>
      <c r="D29" s="118" t="s">
        <v>199</v>
      </c>
      <c r="E29" s="13">
        <v>96.22</v>
      </c>
      <c r="F29" s="56">
        <v>137.35</v>
      </c>
      <c r="G29" s="111">
        <v>0</v>
      </c>
      <c r="H29" s="126"/>
      <c r="I29" s="126"/>
    </row>
    <row r="30" spans="1:9" ht="58.5" customHeight="1" x14ac:dyDescent="0.25">
      <c r="A30" s="40"/>
      <c r="B30" s="40">
        <v>65</v>
      </c>
      <c r="C30" s="41"/>
      <c r="D30" s="42" t="s">
        <v>41</v>
      </c>
      <c r="E30" s="204">
        <f t="shared" ref="E30:F32" si="5">E31</f>
        <v>17165.330000000002</v>
      </c>
      <c r="F30" s="59">
        <f t="shared" si="5"/>
        <v>39845.19</v>
      </c>
      <c r="G30" s="217">
        <f>G32</f>
        <v>26133.73</v>
      </c>
      <c r="H30" s="124">
        <f>(G30/F30)*100</f>
        <v>65.588167605675864</v>
      </c>
      <c r="I30" s="221">
        <f t="shared" ref="I30:I31" si="6">(F30/E30)*100</f>
        <v>232.12597718773827</v>
      </c>
    </row>
    <row r="31" spans="1:9" s="109" customFormat="1" x14ac:dyDescent="0.25">
      <c r="A31" s="107"/>
      <c r="B31" s="107"/>
      <c r="C31" s="107">
        <v>41</v>
      </c>
      <c r="D31" s="107" t="s">
        <v>50</v>
      </c>
      <c r="E31" s="177">
        <f t="shared" si="5"/>
        <v>17165.330000000002</v>
      </c>
      <c r="F31" s="108">
        <f t="shared" si="5"/>
        <v>39845.19</v>
      </c>
      <c r="G31" s="108">
        <f>G32</f>
        <v>26133.73</v>
      </c>
      <c r="H31" s="125">
        <f>(G31/F31)*100</f>
        <v>65.588167605675864</v>
      </c>
      <c r="I31" s="126">
        <f t="shared" si="6"/>
        <v>232.12597718773827</v>
      </c>
    </row>
    <row r="32" spans="1:9" x14ac:dyDescent="0.25">
      <c r="A32" s="12"/>
      <c r="B32" s="25">
        <v>652</v>
      </c>
      <c r="C32" s="13"/>
      <c r="D32" s="119" t="s">
        <v>131</v>
      </c>
      <c r="E32" s="175">
        <f t="shared" si="5"/>
        <v>17165.330000000002</v>
      </c>
      <c r="F32" s="56">
        <f t="shared" si="5"/>
        <v>39845.19</v>
      </c>
      <c r="G32" s="193">
        <f>G33</f>
        <v>26133.73</v>
      </c>
      <c r="H32" s="126"/>
      <c r="I32" s="126"/>
    </row>
    <row r="33" spans="1:9" x14ac:dyDescent="0.25">
      <c r="A33" s="12"/>
      <c r="B33" s="12">
        <v>6526</v>
      </c>
      <c r="C33" s="13"/>
      <c r="D33" s="119" t="s">
        <v>132</v>
      </c>
      <c r="E33" s="174">
        <v>17165.330000000002</v>
      </c>
      <c r="F33" s="56">
        <v>39845.19</v>
      </c>
      <c r="G33" s="111">
        <v>26133.73</v>
      </c>
      <c r="H33" s="126"/>
      <c r="I33" s="126"/>
    </row>
    <row r="34" spans="1:9" ht="25.5" x14ac:dyDescent="0.25">
      <c r="A34" s="40"/>
      <c r="B34" s="40">
        <v>66</v>
      </c>
      <c r="C34" s="41"/>
      <c r="D34" s="42" t="s">
        <v>46</v>
      </c>
      <c r="E34" s="175">
        <f>E36+E40</f>
        <v>6783.79</v>
      </c>
      <c r="F34" s="59">
        <f>SUM(F35,F39)</f>
        <v>9460.0400000000009</v>
      </c>
      <c r="G34" s="217">
        <f>G36+G40</f>
        <v>10139.629999999999</v>
      </c>
      <c r="H34" s="124">
        <f>(G34/F34)*100</f>
        <v>107.18379626301791</v>
      </c>
      <c r="I34" s="233">
        <f t="shared" ref="I34" si="7">(F34/E34)*100</f>
        <v>139.45066106114726</v>
      </c>
    </row>
    <row r="35" spans="1:9" s="109" customFormat="1" x14ac:dyDescent="0.25">
      <c r="A35" s="107"/>
      <c r="B35" s="107"/>
      <c r="C35" s="107">
        <v>31</v>
      </c>
      <c r="D35" s="107" t="s">
        <v>52</v>
      </c>
      <c r="E35" s="174"/>
      <c r="F35" s="108">
        <f>F36</f>
        <v>9460.0400000000009</v>
      </c>
      <c r="G35" s="108"/>
      <c r="H35" s="125">
        <f>(G35/F35)*100</f>
        <v>0</v>
      </c>
      <c r="I35" s="125"/>
    </row>
    <row r="36" spans="1:9" ht="22.5" x14ac:dyDescent="0.25">
      <c r="A36" s="12"/>
      <c r="B36" s="25">
        <v>661</v>
      </c>
      <c r="C36" s="13"/>
      <c r="D36" s="118" t="s">
        <v>133</v>
      </c>
      <c r="E36" s="175">
        <f>E37+E38</f>
        <v>6783.79</v>
      </c>
      <c r="F36" s="56">
        <f>F38</f>
        <v>9460.0400000000009</v>
      </c>
      <c r="G36" s="193">
        <f>G37+G38</f>
        <v>9259.6299999999992</v>
      </c>
      <c r="H36" s="126"/>
      <c r="I36" s="126">
        <f t="shared" ref="I36:I38" si="8">(F36/E36)*100</f>
        <v>139.45066106114726</v>
      </c>
    </row>
    <row r="37" spans="1:9" x14ac:dyDescent="0.25">
      <c r="A37" s="12"/>
      <c r="B37" s="12">
        <v>6614</v>
      </c>
      <c r="C37" s="13"/>
      <c r="D37" s="119" t="s">
        <v>134</v>
      </c>
      <c r="E37" s="174">
        <v>0</v>
      </c>
      <c r="F37" s="56"/>
      <c r="G37" s="111"/>
      <c r="H37" s="126"/>
      <c r="I37" s="126"/>
    </row>
    <row r="38" spans="1:9" x14ac:dyDescent="0.25">
      <c r="A38" s="12"/>
      <c r="B38" s="12">
        <v>6615</v>
      </c>
      <c r="C38" s="13"/>
      <c r="D38" s="119" t="s">
        <v>135</v>
      </c>
      <c r="E38" s="174">
        <v>6783.79</v>
      </c>
      <c r="F38" s="56">
        <v>9460.0400000000009</v>
      </c>
      <c r="G38" s="111">
        <v>9259.6299999999992</v>
      </c>
      <c r="H38" s="126"/>
      <c r="I38" s="126">
        <f t="shared" si="8"/>
        <v>139.45066106114726</v>
      </c>
    </row>
    <row r="39" spans="1:9" s="109" customFormat="1" x14ac:dyDescent="0.25">
      <c r="A39" s="107"/>
      <c r="B39" s="107"/>
      <c r="C39" s="107">
        <v>6103</v>
      </c>
      <c r="D39" s="107" t="s">
        <v>53</v>
      </c>
      <c r="E39" s="174"/>
      <c r="F39" s="108">
        <f>F40</f>
        <v>0</v>
      </c>
      <c r="G39" s="108">
        <f>G40</f>
        <v>880</v>
      </c>
      <c r="H39" s="125" t="e">
        <f>(G39/F39)*100</f>
        <v>#DIV/0!</v>
      </c>
      <c r="I39" s="126"/>
    </row>
    <row r="40" spans="1:9" ht="33.75" x14ac:dyDescent="0.25">
      <c r="A40" s="12"/>
      <c r="B40" s="25">
        <v>663</v>
      </c>
      <c r="C40" s="13"/>
      <c r="D40" s="118" t="s">
        <v>136</v>
      </c>
      <c r="E40" s="175">
        <f>E41+E42</f>
        <v>0</v>
      </c>
      <c r="F40" s="56">
        <f>F41</f>
        <v>0</v>
      </c>
      <c r="G40" s="193">
        <f>G41+G42</f>
        <v>880</v>
      </c>
      <c r="H40" s="126"/>
      <c r="I40" s="126"/>
    </row>
    <row r="41" spans="1:9" x14ac:dyDescent="0.25">
      <c r="A41" s="12"/>
      <c r="B41" s="12">
        <v>6631</v>
      </c>
      <c r="C41" s="13"/>
      <c r="D41" s="119" t="s">
        <v>137</v>
      </c>
      <c r="E41" s="174">
        <v>0</v>
      </c>
      <c r="F41" s="56">
        <v>0</v>
      </c>
      <c r="G41" s="111">
        <v>880</v>
      </c>
      <c r="H41" s="126"/>
      <c r="I41" s="126"/>
    </row>
    <row r="42" spans="1:9" x14ac:dyDescent="0.25">
      <c r="A42" s="12"/>
      <c r="B42" s="12">
        <v>6632</v>
      </c>
      <c r="C42" s="13"/>
      <c r="D42" s="119" t="s">
        <v>138</v>
      </c>
      <c r="E42" s="174">
        <v>0</v>
      </c>
      <c r="F42" s="56"/>
      <c r="G42" s="111">
        <v>0</v>
      </c>
      <c r="H42" s="126"/>
      <c r="I42" s="126"/>
    </row>
    <row r="43" spans="1:9" ht="25.5" x14ac:dyDescent="0.25">
      <c r="A43" s="40"/>
      <c r="B43" s="40">
        <v>67</v>
      </c>
      <c r="C43" s="41"/>
      <c r="D43" s="39" t="s">
        <v>36</v>
      </c>
      <c r="E43" s="175">
        <f t="shared" ref="E43:G44" si="9">E44</f>
        <v>236509.29</v>
      </c>
      <c r="F43" s="59">
        <f t="shared" si="9"/>
        <v>163601.16</v>
      </c>
      <c r="G43" s="217">
        <f t="shared" si="9"/>
        <v>221570.97</v>
      </c>
      <c r="H43" s="124">
        <f>(G43/F43)*100</f>
        <v>135.43361795234213</v>
      </c>
      <c r="I43" s="233">
        <f t="shared" ref="I43:I47" si="10">(F43/E43)*100</f>
        <v>69.17324896624568</v>
      </c>
    </row>
    <row r="44" spans="1:9" s="109" customFormat="1" x14ac:dyDescent="0.25">
      <c r="A44" s="107"/>
      <c r="B44" s="107"/>
      <c r="C44" s="107">
        <v>11</v>
      </c>
      <c r="D44" s="107" t="s">
        <v>17</v>
      </c>
      <c r="E44" s="174">
        <f t="shared" si="9"/>
        <v>236509.29</v>
      </c>
      <c r="F44" s="108">
        <f t="shared" si="9"/>
        <v>163601.16</v>
      </c>
      <c r="G44" s="108">
        <f t="shared" si="9"/>
        <v>221570.97</v>
      </c>
      <c r="H44" s="125">
        <f>(G44/F44)*100</f>
        <v>135.43361795234213</v>
      </c>
      <c r="I44" s="126">
        <f t="shared" si="10"/>
        <v>69.17324896624568</v>
      </c>
    </row>
    <row r="45" spans="1:9" ht="33.75" x14ac:dyDescent="0.25">
      <c r="A45" s="12"/>
      <c r="B45" s="12">
        <v>671</v>
      </c>
      <c r="C45" s="13"/>
      <c r="D45" s="118" t="s">
        <v>139</v>
      </c>
      <c r="E45" s="175">
        <f>E46+E47</f>
        <v>236509.29</v>
      </c>
      <c r="F45" s="56">
        <f>F46+F47</f>
        <v>163601.16</v>
      </c>
      <c r="G45" s="193">
        <f>G46+G47</f>
        <v>221570.97</v>
      </c>
      <c r="H45" s="126"/>
      <c r="I45" s="126">
        <f t="shared" si="10"/>
        <v>69.17324896624568</v>
      </c>
    </row>
    <row r="46" spans="1:9" ht="22.5" x14ac:dyDescent="0.25">
      <c r="A46" s="12"/>
      <c r="B46" s="12">
        <v>6711</v>
      </c>
      <c r="C46" s="13"/>
      <c r="D46" s="118" t="s">
        <v>140</v>
      </c>
      <c r="E46" s="174">
        <v>219735.54</v>
      </c>
      <c r="F46" s="56">
        <v>163601.16</v>
      </c>
      <c r="G46" s="111">
        <v>169539.41</v>
      </c>
      <c r="H46" s="126"/>
      <c r="I46" s="126">
        <f t="shared" si="10"/>
        <v>74.453663708656322</v>
      </c>
    </row>
    <row r="47" spans="1:9" ht="22.5" x14ac:dyDescent="0.25">
      <c r="A47" s="12"/>
      <c r="B47" s="12">
        <v>6712</v>
      </c>
      <c r="C47" s="13"/>
      <c r="D47" s="118" t="s">
        <v>206</v>
      </c>
      <c r="E47" s="174">
        <v>16773.75</v>
      </c>
      <c r="F47" s="111">
        <v>0</v>
      </c>
      <c r="G47" s="111">
        <v>52031.56</v>
      </c>
      <c r="H47" s="126"/>
      <c r="I47" s="126">
        <f t="shared" si="10"/>
        <v>0</v>
      </c>
    </row>
    <row r="48" spans="1:9" x14ac:dyDescent="0.25">
      <c r="A48" s="40"/>
      <c r="B48" s="40">
        <v>68</v>
      </c>
      <c r="C48" s="41"/>
      <c r="D48" s="42" t="s">
        <v>42</v>
      </c>
      <c r="E48" s="174">
        <v>0</v>
      </c>
      <c r="F48" s="59">
        <f>F49</f>
        <v>0</v>
      </c>
      <c r="G48" s="218">
        <f t="shared" ref="G48" si="11">G49</f>
        <v>0</v>
      </c>
      <c r="H48" s="124"/>
      <c r="I48" s="233">
        <v>0</v>
      </c>
    </row>
    <row r="49" spans="1:9" s="112" customFormat="1" x14ac:dyDescent="0.25">
      <c r="A49" s="110"/>
      <c r="B49" s="110"/>
      <c r="C49" s="107">
        <v>31</v>
      </c>
      <c r="D49" s="107" t="s">
        <v>52</v>
      </c>
      <c r="E49" s="174">
        <v>0</v>
      </c>
      <c r="F49" s="137">
        <v>0</v>
      </c>
      <c r="G49" s="111">
        <v>0</v>
      </c>
      <c r="H49" s="127">
        <v>0</v>
      </c>
      <c r="I49" s="126">
        <v>0</v>
      </c>
    </row>
    <row r="50" spans="1:9" x14ac:dyDescent="0.25">
      <c r="A50" s="53"/>
      <c r="B50" s="53"/>
      <c r="C50" s="54"/>
      <c r="D50" s="54"/>
      <c r="E50" s="54"/>
      <c r="F50" s="55"/>
      <c r="G50" s="55"/>
      <c r="H50" s="128"/>
    </row>
    <row r="51" spans="1:9" ht="15.75" x14ac:dyDescent="0.25">
      <c r="A51" s="237" t="s">
        <v>85</v>
      </c>
      <c r="B51" s="258"/>
      <c r="C51" s="258"/>
      <c r="D51" s="258"/>
      <c r="E51" s="258"/>
      <c r="F51" s="258"/>
      <c r="G51" s="258"/>
      <c r="H51" s="258"/>
    </row>
    <row r="52" spans="1:9" x14ac:dyDescent="0.25">
      <c r="A52" s="53"/>
      <c r="B52" s="53"/>
      <c r="C52" s="54"/>
      <c r="D52" s="54"/>
      <c r="E52" s="54"/>
      <c r="F52" s="55"/>
      <c r="G52" s="55"/>
      <c r="H52" s="129"/>
    </row>
    <row r="53" spans="1:9" ht="38.25" x14ac:dyDescent="0.25">
      <c r="A53" s="20" t="s">
        <v>13</v>
      </c>
      <c r="B53" s="19" t="s">
        <v>14</v>
      </c>
      <c r="C53" s="19" t="s">
        <v>15</v>
      </c>
      <c r="D53" s="19" t="s">
        <v>121</v>
      </c>
      <c r="E53" s="19" t="s">
        <v>116</v>
      </c>
      <c r="F53" s="20" t="s">
        <v>117</v>
      </c>
      <c r="G53" s="20" t="s">
        <v>118</v>
      </c>
      <c r="H53" s="20" t="s">
        <v>119</v>
      </c>
      <c r="I53" s="20" t="s">
        <v>119</v>
      </c>
    </row>
    <row r="54" spans="1:9" x14ac:dyDescent="0.25">
      <c r="A54" s="255">
        <v>1</v>
      </c>
      <c r="B54" s="256"/>
      <c r="C54" s="256"/>
      <c r="D54" s="257"/>
      <c r="E54" s="99">
        <v>2</v>
      </c>
      <c r="F54" s="100">
        <v>3</v>
      </c>
      <c r="G54" s="100">
        <v>4</v>
      </c>
      <c r="H54" s="100" t="s">
        <v>120</v>
      </c>
      <c r="I54" s="100" t="s">
        <v>245</v>
      </c>
    </row>
    <row r="55" spans="1:9" x14ac:dyDescent="0.25">
      <c r="A55" s="45">
        <v>9</v>
      </c>
      <c r="B55" s="45"/>
      <c r="C55" s="45"/>
      <c r="D55" s="45" t="s">
        <v>82</v>
      </c>
      <c r="E55" s="45"/>
      <c r="F55" s="46"/>
      <c r="G55" s="46"/>
      <c r="H55" s="130"/>
      <c r="I55" s="123"/>
    </row>
    <row r="56" spans="1:9" x14ac:dyDescent="0.25">
      <c r="A56" s="38"/>
      <c r="B56" s="39">
        <v>92</v>
      </c>
      <c r="C56" s="39"/>
      <c r="D56" s="39" t="s">
        <v>83</v>
      </c>
      <c r="E56" s="185">
        <f>SUM(E57:E62)</f>
        <v>3118.59</v>
      </c>
      <c r="F56" s="185">
        <f>SUM(F57:F62)</f>
        <v>103404.53</v>
      </c>
      <c r="G56" s="217">
        <f>SUM(G57:G62)</f>
        <v>-61734.409999999996</v>
      </c>
      <c r="H56" s="124">
        <f>(G56/F56)*100</f>
        <v>-59.70184284963144</v>
      </c>
      <c r="I56" s="221">
        <f t="shared" ref="I56:I62" si="12">(F56/E56)*100</f>
        <v>3315.7462186436815</v>
      </c>
    </row>
    <row r="57" spans="1:9" x14ac:dyDescent="0.25">
      <c r="A57" s="12"/>
      <c r="B57" s="12"/>
      <c r="C57" s="13">
        <v>9231</v>
      </c>
      <c r="D57" s="13" t="s">
        <v>79</v>
      </c>
      <c r="E57" s="184">
        <v>0</v>
      </c>
      <c r="F57" s="137">
        <v>2987.45</v>
      </c>
      <c r="G57" s="111">
        <v>3371.38</v>
      </c>
      <c r="H57" s="126">
        <f>(G57/F57)*100</f>
        <v>112.8514284757904</v>
      </c>
      <c r="I57" s="126">
        <v>0</v>
      </c>
    </row>
    <row r="58" spans="1:9" x14ac:dyDescent="0.25">
      <c r="A58" s="12"/>
      <c r="B58" s="12"/>
      <c r="C58" s="13">
        <v>9241</v>
      </c>
      <c r="D58" s="13" t="s">
        <v>50</v>
      </c>
      <c r="E58" s="184">
        <v>1740.14</v>
      </c>
      <c r="F58" s="137">
        <v>6715.31</v>
      </c>
      <c r="G58" s="111">
        <v>4204.6499999999996</v>
      </c>
      <c r="H58" s="126">
        <f t="shared" ref="H58:H62" si="13">(G58/F58)*100</f>
        <v>62.612895011548233</v>
      </c>
      <c r="I58" s="126">
        <f t="shared" si="12"/>
        <v>385.90630638914109</v>
      </c>
    </row>
    <row r="59" spans="1:9" x14ac:dyDescent="0.25">
      <c r="A59" s="12"/>
      <c r="B59" s="12"/>
      <c r="C59" s="13">
        <v>9211</v>
      </c>
      <c r="D59" s="13" t="s">
        <v>236</v>
      </c>
      <c r="E59" s="184">
        <v>0</v>
      </c>
      <c r="F59" s="137">
        <v>92000</v>
      </c>
      <c r="G59" s="111">
        <v>84914.3</v>
      </c>
      <c r="H59" s="126">
        <f t="shared" si="13"/>
        <v>92.298152173913053</v>
      </c>
      <c r="I59" s="126">
        <v>0</v>
      </c>
    </row>
    <row r="60" spans="1:9" x14ac:dyDescent="0.25">
      <c r="A60" s="12"/>
      <c r="B60" s="12"/>
      <c r="C60" s="13">
        <v>925401</v>
      </c>
      <c r="D60" s="13" t="s">
        <v>111</v>
      </c>
      <c r="E60" s="184">
        <v>0</v>
      </c>
      <c r="F60" s="137">
        <v>0</v>
      </c>
      <c r="G60" s="111">
        <v>724.53</v>
      </c>
      <c r="H60" s="126">
        <v>0</v>
      </c>
      <c r="I60" s="126">
        <v>0</v>
      </c>
    </row>
    <row r="61" spans="1:9" x14ac:dyDescent="0.25">
      <c r="A61" s="12"/>
      <c r="B61" s="12"/>
      <c r="C61" s="13">
        <v>9257</v>
      </c>
      <c r="D61" s="13" t="s">
        <v>51</v>
      </c>
      <c r="E61" s="184">
        <v>1378.45</v>
      </c>
      <c r="F61" s="137">
        <v>1688.81</v>
      </c>
      <c r="G61" s="111">
        <v>-155355.9</v>
      </c>
      <c r="H61" s="126">
        <f t="shared" si="13"/>
        <v>-9199.1343016680385</v>
      </c>
      <c r="I61" s="126">
        <f t="shared" si="12"/>
        <v>122.51514382095831</v>
      </c>
    </row>
    <row r="62" spans="1:9" x14ac:dyDescent="0.25">
      <c r="A62" s="12"/>
      <c r="B62" s="12"/>
      <c r="C62" s="13">
        <v>926103</v>
      </c>
      <c r="D62" s="13" t="s">
        <v>53</v>
      </c>
      <c r="E62" s="184">
        <v>0</v>
      </c>
      <c r="F62" s="137">
        <v>12.96</v>
      </c>
      <c r="G62" s="111">
        <v>406.63</v>
      </c>
      <c r="H62" s="126">
        <f t="shared" si="13"/>
        <v>3137.5771604938268</v>
      </c>
      <c r="I62" s="126">
        <v>0</v>
      </c>
    </row>
    <row r="63" spans="1:9" x14ac:dyDescent="0.25">
      <c r="A63" s="12"/>
      <c r="B63" s="12"/>
      <c r="C63" s="13"/>
      <c r="D63" s="13"/>
      <c r="E63" s="13"/>
      <c r="F63" s="10"/>
      <c r="G63" s="170"/>
      <c r="H63" s="131"/>
      <c r="I63" s="126"/>
    </row>
    <row r="65" spans="1:12" ht="15.75" x14ac:dyDescent="0.25">
      <c r="A65" s="237" t="s">
        <v>18</v>
      </c>
      <c r="B65" s="258"/>
      <c r="C65" s="258"/>
      <c r="D65" s="258"/>
      <c r="E65" s="258"/>
      <c r="F65" s="258"/>
      <c r="G65" s="258"/>
      <c r="H65" s="258"/>
    </row>
    <row r="66" spans="1:12" ht="18" x14ac:dyDescent="0.25">
      <c r="A66" s="5"/>
      <c r="B66" s="5"/>
      <c r="C66" s="5"/>
      <c r="D66" s="5"/>
      <c r="E66" s="197">
        <f>E69+E250</f>
        <v>1262320.2100000002</v>
      </c>
      <c r="F66" s="197">
        <f>F69+F250</f>
        <v>1516559.55</v>
      </c>
      <c r="G66" s="220">
        <f>G69+G250</f>
        <v>1442809.06</v>
      </c>
      <c r="H66" s="126">
        <f>(G66/F66)*100</f>
        <v>95.136986872688254</v>
      </c>
      <c r="I66" s="126">
        <f>(F66/E66)*100</f>
        <v>120.14063769128754</v>
      </c>
    </row>
    <row r="67" spans="1:12" ht="38.25" x14ac:dyDescent="0.25">
      <c r="A67" s="20" t="s">
        <v>13</v>
      </c>
      <c r="B67" s="19" t="s">
        <v>14</v>
      </c>
      <c r="C67" s="19" t="s">
        <v>15</v>
      </c>
      <c r="D67" s="19" t="s">
        <v>121</v>
      </c>
      <c r="E67" s="19" t="s">
        <v>116</v>
      </c>
      <c r="F67" s="20" t="s">
        <v>117</v>
      </c>
      <c r="G67" s="20" t="s">
        <v>118</v>
      </c>
      <c r="H67" s="20" t="s">
        <v>119</v>
      </c>
      <c r="I67" s="20" t="s">
        <v>119</v>
      </c>
    </row>
    <row r="68" spans="1:12" x14ac:dyDescent="0.25">
      <c r="A68" s="255">
        <v>1</v>
      </c>
      <c r="B68" s="256"/>
      <c r="C68" s="256"/>
      <c r="D68" s="257"/>
      <c r="E68" s="99">
        <v>2</v>
      </c>
      <c r="F68" s="100">
        <v>3</v>
      </c>
      <c r="G68" s="100">
        <v>4</v>
      </c>
      <c r="H68" s="100" t="s">
        <v>120</v>
      </c>
      <c r="I68" s="100" t="s">
        <v>245</v>
      </c>
    </row>
    <row r="69" spans="1:12" ht="15.75" customHeight="1" x14ac:dyDescent="0.25">
      <c r="A69" s="45">
        <v>3</v>
      </c>
      <c r="B69" s="45"/>
      <c r="C69" s="45"/>
      <c r="D69" s="45" t="s">
        <v>19</v>
      </c>
      <c r="E69" s="190">
        <f>E70+E116+E230+E238+E248</f>
        <v>1244063.3700000001</v>
      </c>
      <c r="F69" s="196">
        <f>F70+F116+F230+F238+F248</f>
        <v>1413204.55</v>
      </c>
      <c r="G69" s="219">
        <f>G70+G116+G230+G238+G248</f>
        <v>1438368.81</v>
      </c>
      <c r="H69" s="299">
        <f>(G69/F69)*100</f>
        <v>101.78065234788551</v>
      </c>
      <c r="I69" s="123"/>
      <c r="L69" s="139"/>
    </row>
    <row r="70" spans="1:12" ht="15.75" customHeight="1" x14ac:dyDescent="0.25">
      <c r="A70" s="38"/>
      <c r="B70" s="39">
        <v>31</v>
      </c>
      <c r="C70" s="39"/>
      <c r="D70" s="39" t="s">
        <v>20</v>
      </c>
      <c r="E70" s="187">
        <f>E71+E79+E84+E99+E107</f>
        <v>1012286.19</v>
      </c>
      <c r="F70" s="194">
        <f>F72+F80+F85+F92+F100+F108</f>
        <v>1180706.78</v>
      </c>
      <c r="G70" s="217">
        <f>G72+G80+G92+G100+G108</f>
        <v>1234255.06</v>
      </c>
      <c r="H70" s="221">
        <f>(G70/F70)*100</f>
        <v>104.5352733555066</v>
      </c>
      <c r="I70" s="221">
        <f t="shared" ref="I70:I72" si="14">(F70/E70)*100</f>
        <v>116.63764572348853</v>
      </c>
    </row>
    <row r="71" spans="1:12" s="112" customFormat="1" x14ac:dyDescent="0.25">
      <c r="A71" s="110"/>
      <c r="B71" s="110"/>
      <c r="C71" s="159">
        <v>11</v>
      </c>
      <c r="D71" s="159" t="s">
        <v>17</v>
      </c>
      <c r="E71" s="177">
        <f>E73+E75+E77</f>
        <v>62435.619999999995</v>
      </c>
      <c r="F71" s="111"/>
      <c r="G71" s="193"/>
      <c r="H71" s="160"/>
      <c r="I71" s="126">
        <v>0</v>
      </c>
    </row>
    <row r="72" spans="1:12" s="112" customFormat="1" x14ac:dyDescent="0.25">
      <c r="A72" s="110"/>
      <c r="B72" s="115">
        <v>31</v>
      </c>
      <c r="C72" s="159"/>
      <c r="D72" s="159" t="s">
        <v>20</v>
      </c>
      <c r="E72" s="177"/>
      <c r="F72" s="193">
        <v>89233.39</v>
      </c>
      <c r="G72" s="193">
        <f>G74+G76+G78</f>
        <v>79298.070000000007</v>
      </c>
      <c r="H72" s="126">
        <f>(G72/F72)*100</f>
        <v>88.865916670878477</v>
      </c>
      <c r="I72" s="126">
        <v>0</v>
      </c>
    </row>
    <row r="73" spans="1:12" x14ac:dyDescent="0.25">
      <c r="A73" s="12"/>
      <c r="B73" s="25">
        <v>311</v>
      </c>
      <c r="C73" s="13"/>
      <c r="D73" s="118" t="s">
        <v>141</v>
      </c>
      <c r="E73" s="175">
        <f>E74</f>
        <v>52859.53</v>
      </c>
      <c r="F73" s="113">
        <f>F74</f>
        <v>0</v>
      </c>
      <c r="G73" s="193">
        <f>G74</f>
        <v>66576.89</v>
      </c>
      <c r="H73" s="126"/>
      <c r="I73" s="126">
        <f t="shared" ref="I73:I77" si="15">(F73/E73)*100</f>
        <v>0</v>
      </c>
    </row>
    <row r="74" spans="1:12" x14ac:dyDescent="0.25">
      <c r="A74" s="12"/>
      <c r="B74" s="12">
        <v>3111</v>
      </c>
      <c r="C74" s="13"/>
      <c r="D74" s="118" t="s">
        <v>142</v>
      </c>
      <c r="E74" s="174">
        <v>52859.53</v>
      </c>
      <c r="F74" s="56"/>
      <c r="G74" s="111">
        <v>66576.89</v>
      </c>
      <c r="H74" s="126"/>
      <c r="I74" s="126">
        <f t="shared" si="15"/>
        <v>0</v>
      </c>
    </row>
    <row r="75" spans="1:12" x14ac:dyDescent="0.25">
      <c r="A75" s="12"/>
      <c r="B75" s="25">
        <v>312</v>
      </c>
      <c r="C75" s="13"/>
      <c r="D75" s="118" t="s">
        <v>143</v>
      </c>
      <c r="E75" s="175">
        <f>E76</f>
        <v>780.31</v>
      </c>
      <c r="F75" s="56"/>
      <c r="G75" s="193">
        <f>G76</f>
        <v>1736</v>
      </c>
      <c r="H75" s="126"/>
      <c r="I75" s="126">
        <f t="shared" si="15"/>
        <v>0</v>
      </c>
    </row>
    <row r="76" spans="1:12" x14ac:dyDescent="0.25">
      <c r="A76" s="12"/>
      <c r="B76" s="12">
        <v>3121</v>
      </c>
      <c r="C76" s="13"/>
      <c r="D76" s="118" t="s">
        <v>143</v>
      </c>
      <c r="E76" s="174">
        <v>780.31</v>
      </c>
      <c r="F76" s="56"/>
      <c r="G76" s="111">
        <v>1736</v>
      </c>
      <c r="H76" s="126"/>
      <c r="I76" s="126">
        <f t="shared" si="15"/>
        <v>0</v>
      </c>
    </row>
    <row r="77" spans="1:12" x14ac:dyDescent="0.25">
      <c r="A77" s="12"/>
      <c r="B77" s="25">
        <v>313</v>
      </c>
      <c r="C77" s="13"/>
      <c r="D77" s="118" t="s">
        <v>144</v>
      </c>
      <c r="E77" s="175">
        <f>E78</f>
        <v>8795.7800000000007</v>
      </c>
      <c r="F77" s="113">
        <f>F78</f>
        <v>0</v>
      </c>
      <c r="G77" s="193">
        <f>G78</f>
        <v>10985.18</v>
      </c>
      <c r="H77" s="126"/>
      <c r="I77" s="126">
        <f t="shared" si="15"/>
        <v>0</v>
      </c>
    </row>
    <row r="78" spans="1:12" ht="22.5" x14ac:dyDescent="0.25">
      <c r="A78" s="12"/>
      <c r="B78" s="12">
        <v>3132</v>
      </c>
      <c r="C78" s="13"/>
      <c r="D78" s="118" t="s">
        <v>145</v>
      </c>
      <c r="E78" s="174">
        <v>8795.7800000000007</v>
      </c>
      <c r="F78" s="56"/>
      <c r="G78" s="111">
        <v>10985.18</v>
      </c>
      <c r="H78" s="126"/>
      <c r="I78" s="125"/>
    </row>
    <row r="79" spans="1:12" s="112" customFormat="1" x14ac:dyDescent="0.25">
      <c r="A79" s="110"/>
      <c r="B79" s="110"/>
      <c r="C79" s="159">
        <v>31</v>
      </c>
      <c r="D79" s="159" t="s">
        <v>79</v>
      </c>
      <c r="E79" s="177">
        <f>E81</f>
        <v>700</v>
      </c>
      <c r="F79" s="111"/>
      <c r="G79" s="111">
        <f>G80</f>
        <v>0</v>
      </c>
      <c r="H79" s="160"/>
      <c r="I79" s="126"/>
    </row>
    <row r="80" spans="1:12" s="112" customFormat="1" x14ac:dyDescent="0.25">
      <c r="A80" s="110"/>
      <c r="B80" s="115">
        <v>31</v>
      </c>
      <c r="C80" s="159"/>
      <c r="D80" s="159" t="s">
        <v>20</v>
      </c>
      <c r="E80" s="177">
        <f>E81</f>
        <v>700</v>
      </c>
      <c r="F80" s="193">
        <v>400</v>
      </c>
      <c r="G80" s="193">
        <f>G81</f>
        <v>0</v>
      </c>
      <c r="H80" s="160">
        <f>(G80/F80)*100</f>
        <v>0</v>
      </c>
      <c r="I80" s="126">
        <f>(F80/E80)*100</f>
        <v>57.142857142857139</v>
      </c>
    </row>
    <row r="81" spans="1:9" s="112" customFormat="1" x14ac:dyDescent="0.25">
      <c r="A81" s="110"/>
      <c r="B81" s="25">
        <v>311</v>
      </c>
      <c r="C81" s="13"/>
      <c r="D81" s="118" t="s">
        <v>141</v>
      </c>
      <c r="E81" s="175">
        <f>E83</f>
        <v>700</v>
      </c>
      <c r="F81" s="138">
        <f>F82</f>
        <v>0</v>
      </c>
      <c r="G81" s="193">
        <f>G83</f>
        <v>0</v>
      </c>
      <c r="H81" s="160"/>
      <c r="I81" s="126"/>
    </row>
    <row r="82" spans="1:9" s="112" customFormat="1" x14ac:dyDescent="0.25">
      <c r="A82" s="110"/>
      <c r="B82" s="12">
        <v>3111</v>
      </c>
      <c r="C82" s="13"/>
      <c r="D82" s="118" t="s">
        <v>142</v>
      </c>
      <c r="E82" s="174">
        <v>0</v>
      </c>
      <c r="F82" s="137"/>
      <c r="G82" s="111">
        <v>0</v>
      </c>
      <c r="H82" s="160"/>
      <c r="I82" s="125"/>
    </row>
    <row r="83" spans="1:9" s="112" customFormat="1" x14ac:dyDescent="0.25">
      <c r="A83" s="110"/>
      <c r="B83" s="12">
        <v>3112</v>
      </c>
      <c r="C83" s="13"/>
      <c r="D83" s="118" t="s">
        <v>188</v>
      </c>
      <c r="E83" s="174">
        <v>700</v>
      </c>
      <c r="F83" s="137"/>
      <c r="G83" s="111">
        <v>0</v>
      </c>
      <c r="H83" s="160"/>
      <c r="I83" s="126"/>
    </row>
    <row r="84" spans="1:9" s="112" customFormat="1" x14ac:dyDescent="0.25">
      <c r="A84" s="110"/>
      <c r="B84" s="110"/>
      <c r="C84" s="159">
        <v>41</v>
      </c>
      <c r="D84" s="159" t="s">
        <v>50</v>
      </c>
      <c r="E84" s="177">
        <f>E86+E89</f>
        <v>0</v>
      </c>
      <c r="F84" s="111"/>
      <c r="G84" s="111">
        <f>G86+G89</f>
        <v>0</v>
      </c>
      <c r="H84" s="160"/>
      <c r="I84" s="125"/>
    </row>
    <row r="85" spans="1:9" s="112" customFormat="1" x14ac:dyDescent="0.25">
      <c r="A85" s="110"/>
      <c r="B85" s="115">
        <v>31</v>
      </c>
      <c r="C85" s="159"/>
      <c r="D85" s="159" t="s">
        <v>20</v>
      </c>
      <c r="E85" s="177"/>
      <c r="F85" s="193">
        <v>0</v>
      </c>
      <c r="G85" s="111"/>
      <c r="H85" s="160"/>
      <c r="I85" s="126"/>
    </row>
    <row r="86" spans="1:9" x14ac:dyDescent="0.25">
      <c r="A86" s="12"/>
      <c r="B86" s="25">
        <v>311</v>
      </c>
      <c r="C86" s="13"/>
      <c r="D86" s="118" t="s">
        <v>141</v>
      </c>
      <c r="E86" s="175">
        <f>E87+E88</f>
        <v>0</v>
      </c>
      <c r="F86" s="113">
        <f>F87+F88</f>
        <v>0</v>
      </c>
      <c r="G86" s="193">
        <f>G87</f>
        <v>0</v>
      </c>
      <c r="H86" s="133"/>
      <c r="I86" s="125"/>
    </row>
    <row r="87" spans="1:9" x14ac:dyDescent="0.25">
      <c r="A87" s="12"/>
      <c r="B87" s="12">
        <v>3111</v>
      </c>
      <c r="C87" s="13"/>
      <c r="D87" s="118" t="s">
        <v>142</v>
      </c>
      <c r="E87" s="174">
        <v>0</v>
      </c>
      <c r="F87" s="56"/>
      <c r="G87" s="111"/>
      <c r="H87" s="133"/>
      <c r="I87" s="126"/>
    </row>
    <row r="88" spans="1:9" x14ac:dyDescent="0.25">
      <c r="A88" s="12"/>
      <c r="B88" s="12">
        <v>3112</v>
      </c>
      <c r="C88" s="13"/>
      <c r="D88" s="118" t="s">
        <v>188</v>
      </c>
      <c r="E88" s="174">
        <v>0</v>
      </c>
      <c r="F88" s="56"/>
      <c r="G88" s="111"/>
      <c r="H88" s="133"/>
      <c r="I88" s="125"/>
    </row>
    <row r="89" spans="1:9" x14ac:dyDescent="0.25">
      <c r="A89" s="12"/>
      <c r="B89" s="25">
        <v>313</v>
      </c>
      <c r="C89" s="13"/>
      <c r="D89" s="118" t="s">
        <v>144</v>
      </c>
      <c r="E89" s="175">
        <f>E90</f>
        <v>0</v>
      </c>
      <c r="F89" s="113">
        <f>F90</f>
        <v>0</v>
      </c>
      <c r="G89" s="193">
        <f>G90</f>
        <v>0</v>
      </c>
      <c r="H89" s="133"/>
      <c r="I89" s="126"/>
    </row>
    <row r="90" spans="1:9" ht="22.5" x14ac:dyDescent="0.25">
      <c r="A90" s="12"/>
      <c r="B90" s="12">
        <v>3132</v>
      </c>
      <c r="C90" s="13"/>
      <c r="D90" s="118" t="s">
        <v>145</v>
      </c>
      <c r="E90" s="174">
        <v>0</v>
      </c>
      <c r="F90" s="56"/>
      <c r="G90" s="111"/>
      <c r="H90" s="133"/>
      <c r="I90" s="125"/>
    </row>
    <row r="91" spans="1:9" s="112" customFormat="1" x14ac:dyDescent="0.25">
      <c r="A91" s="110"/>
      <c r="B91" s="110"/>
      <c r="C91" s="159">
        <v>51</v>
      </c>
      <c r="D91" s="159" t="s">
        <v>51</v>
      </c>
      <c r="E91" s="177">
        <v>0</v>
      </c>
      <c r="F91" s="137"/>
      <c r="G91" s="111">
        <v>0</v>
      </c>
      <c r="H91" s="161"/>
      <c r="I91" s="126"/>
    </row>
    <row r="92" spans="1:9" s="112" customFormat="1" x14ac:dyDescent="0.25">
      <c r="A92" s="110"/>
      <c r="B92" s="115">
        <v>31</v>
      </c>
      <c r="C92" s="159"/>
      <c r="D92" s="159" t="s">
        <v>20</v>
      </c>
      <c r="E92" s="179">
        <f>E91</f>
        <v>0</v>
      </c>
      <c r="F92" s="193">
        <v>6369.83</v>
      </c>
      <c r="G92" s="193">
        <f>G93+G95+G97</f>
        <v>3136.12</v>
      </c>
      <c r="H92" s="161">
        <f>(G92/F92)*100</f>
        <v>49.233966997549381</v>
      </c>
      <c r="I92" s="126">
        <v>0</v>
      </c>
    </row>
    <row r="93" spans="1:9" x14ac:dyDescent="0.25">
      <c r="A93" s="12"/>
      <c r="B93" s="25">
        <v>311</v>
      </c>
      <c r="C93" s="13"/>
      <c r="D93" s="118" t="s">
        <v>141</v>
      </c>
      <c r="E93" s="174">
        <v>0</v>
      </c>
      <c r="F93" s="56"/>
      <c r="G93" s="193">
        <f>G94</f>
        <v>2516.85</v>
      </c>
      <c r="H93" s="134"/>
      <c r="I93" s="126"/>
    </row>
    <row r="94" spans="1:9" x14ac:dyDescent="0.25">
      <c r="A94" s="12"/>
      <c r="B94" s="12">
        <v>3111</v>
      </c>
      <c r="C94" s="13"/>
      <c r="D94" s="118" t="s">
        <v>142</v>
      </c>
      <c r="E94" s="174">
        <v>0</v>
      </c>
      <c r="F94" s="56"/>
      <c r="G94" s="111">
        <v>2516.85</v>
      </c>
      <c r="H94" s="134"/>
      <c r="I94" s="125"/>
    </row>
    <row r="95" spans="1:9" x14ac:dyDescent="0.25">
      <c r="A95" s="12"/>
      <c r="B95" s="25">
        <v>312</v>
      </c>
      <c r="C95" s="13"/>
      <c r="D95" s="118"/>
      <c r="E95" s="174">
        <v>0</v>
      </c>
      <c r="F95" s="56"/>
      <c r="G95" s="193">
        <f>G96</f>
        <v>204</v>
      </c>
      <c r="H95" s="134"/>
      <c r="I95" s="126"/>
    </row>
    <row r="96" spans="1:9" x14ac:dyDescent="0.25">
      <c r="A96" s="12"/>
      <c r="B96" s="12">
        <v>3121</v>
      </c>
      <c r="C96" s="13"/>
      <c r="D96" s="118" t="s">
        <v>143</v>
      </c>
      <c r="E96" s="174">
        <v>0</v>
      </c>
      <c r="F96" s="56"/>
      <c r="G96" s="111">
        <v>204</v>
      </c>
      <c r="H96" s="134"/>
      <c r="I96" s="125"/>
    </row>
    <row r="97" spans="1:9" x14ac:dyDescent="0.25">
      <c r="A97" s="12"/>
      <c r="B97" s="25">
        <v>313</v>
      </c>
      <c r="C97" s="13"/>
      <c r="D97" s="118" t="s">
        <v>144</v>
      </c>
      <c r="E97" s="174">
        <v>0</v>
      </c>
      <c r="F97" s="56"/>
      <c r="G97" s="193">
        <f>G98</f>
        <v>415.27</v>
      </c>
      <c r="H97" s="134"/>
      <c r="I97" s="126"/>
    </row>
    <row r="98" spans="1:9" ht="22.5" x14ac:dyDescent="0.25">
      <c r="A98" s="12"/>
      <c r="B98" s="12">
        <v>3132</v>
      </c>
      <c r="C98" s="13"/>
      <c r="D98" s="118" t="s">
        <v>145</v>
      </c>
      <c r="E98" s="174">
        <v>0</v>
      </c>
      <c r="F98" s="56"/>
      <c r="G98" s="111">
        <v>415.27</v>
      </c>
      <c r="H98" s="134"/>
      <c r="I98" s="125"/>
    </row>
    <row r="99" spans="1:9" s="112" customFormat="1" x14ac:dyDescent="0.25">
      <c r="A99" s="110"/>
      <c r="B99" s="110"/>
      <c r="C99" s="159">
        <v>5402</v>
      </c>
      <c r="D99" s="159" t="s">
        <v>54</v>
      </c>
      <c r="E99" s="177">
        <f>E101+E103+E105</f>
        <v>57711.060000000005</v>
      </c>
      <c r="F99" s="137"/>
      <c r="G99" s="137"/>
      <c r="H99" s="161"/>
      <c r="I99" s="126"/>
    </row>
    <row r="100" spans="1:9" s="112" customFormat="1" x14ac:dyDescent="0.25">
      <c r="A100" s="110"/>
      <c r="B100" s="115">
        <v>31</v>
      </c>
      <c r="C100" s="159"/>
      <c r="D100" s="159" t="s">
        <v>20</v>
      </c>
      <c r="E100" s="179">
        <f>E99</f>
        <v>57711.060000000005</v>
      </c>
      <c r="F100" s="193">
        <v>29848.11</v>
      </c>
      <c r="G100" s="193">
        <f>G101+G105+G103</f>
        <v>20907.54</v>
      </c>
      <c r="H100" s="161">
        <f t="shared" ref="H100:H108" si="16">(G100/F100)*100</f>
        <v>70.046445151803582</v>
      </c>
      <c r="I100" s="126">
        <f>(F100/E100)*100</f>
        <v>51.719912959491644</v>
      </c>
    </row>
    <row r="101" spans="1:9" x14ac:dyDescent="0.25">
      <c r="A101" s="12"/>
      <c r="B101" s="25">
        <v>311</v>
      </c>
      <c r="C101" s="13"/>
      <c r="D101" s="118" t="s">
        <v>141</v>
      </c>
      <c r="E101" s="175">
        <f>E102</f>
        <v>48593.19</v>
      </c>
      <c r="F101" s="56"/>
      <c r="G101" s="193">
        <f>G102</f>
        <v>16779</v>
      </c>
      <c r="H101" s="134"/>
      <c r="I101" s="126"/>
    </row>
    <row r="102" spans="1:9" x14ac:dyDescent="0.25">
      <c r="A102" s="12"/>
      <c r="B102" s="12">
        <v>3111</v>
      </c>
      <c r="C102" s="13"/>
      <c r="D102" s="118" t="s">
        <v>142</v>
      </c>
      <c r="E102" s="174">
        <v>48593.19</v>
      </c>
      <c r="F102" s="56"/>
      <c r="G102" s="111">
        <v>16779</v>
      </c>
      <c r="H102" s="134"/>
      <c r="I102" s="125"/>
    </row>
    <row r="103" spans="1:9" x14ac:dyDescent="0.25">
      <c r="A103" s="12"/>
      <c r="B103" s="25">
        <v>312</v>
      </c>
      <c r="C103" s="13"/>
      <c r="D103" s="118"/>
      <c r="E103" s="175">
        <f>E104</f>
        <v>1100</v>
      </c>
      <c r="F103" s="56"/>
      <c r="G103" s="193">
        <f>G104</f>
        <v>1360</v>
      </c>
      <c r="H103" s="134"/>
      <c r="I103" s="126"/>
    </row>
    <row r="104" spans="1:9" x14ac:dyDescent="0.25">
      <c r="A104" s="12"/>
      <c r="B104" s="12">
        <v>3121</v>
      </c>
      <c r="C104" s="13"/>
      <c r="D104" s="118" t="s">
        <v>143</v>
      </c>
      <c r="E104" s="174">
        <v>1100</v>
      </c>
      <c r="F104" s="56"/>
      <c r="G104" s="111">
        <v>1360</v>
      </c>
      <c r="H104" s="134"/>
      <c r="I104" s="125"/>
    </row>
    <row r="105" spans="1:9" x14ac:dyDescent="0.25">
      <c r="A105" s="12"/>
      <c r="B105" s="25">
        <v>313</v>
      </c>
      <c r="C105" s="13"/>
      <c r="D105" s="118" t="s">
        <v>144</v>
      </c>
      <c r="E105" s="175">
        <f>E106</f>
        <v>8017.87</v>
      </c>
      <c r="F105" s="56"/>
      <c r="G105" s="193">
        <f>G106</f>
        <v>2768.54</v>
      </c>
      <c r="H105" s="134"/>
      <c r="I105" s="126"/>
    </row>
    <row r="106" spans="1:9" ht="22.5" x14ac:dyDescent="0.25">
      <c r="A106" s="12"/>
      <c r="B106" s="12">
        <v>3132</v>
      </c>
      <c r="C106" s="13"/>
      <c r="D106" s="118" t="s">
        <v>145</v>
      </c>
      <c r="E106" s="174">
        <v>8017.87</v>
      </c>
      <c r="F106" s="56"/>
      <c r="G106" s="111">
        <v>2768.54</v>
      </c>
      <c r="H106" s="134"/>
      <c r="I106" s="126"/>
    </row>
    <row r="107" spans="1:9" s="112" customFormat="1" x14ac:dyDescent="0.25">
      <c r="A107" s="110"/>
      <c r="B107" s="110"/>
      <c r="C107" s="159">
        <v>57</v>
      </c>
      <c r="D107" s="159" t="s">
        <v>51</v>
      </c>
      <c r="E107" s="177">
        <f>E109+E111+E113</f>
        <v>891439.51</v>
      </c>
      <c r="F107" s="137"/>
      <c r="G107" s="137"/>
      <c r="H107" s="161"/>
      <c r="I107" s="126"/>
    </row>
    <row r="108" spans="1:9" s="112" customFormat="1" x14ac:dyDescent="0.25">
      <c r="A108" s="110"/>
      <c r="B108" s="115">
        <v>31</v>
      </c>
      <c r="C108" s="159"/>
      <c r="D108" s="159" t="s">
        <v>20</v>
      </c>
      <c r="E108" s="179">
        <f>E107</f>
        <v>891439.51</v>
      </c>
      <c r="F108" s="193">
        <v>1054855.45</v>
      </c>
      <c r="G108" s="193">
        <f>G109+G111+G113</f>
        <v>1130913.33</v>
      </c>
      <c r="H108" s="161">
        <f t="shared" si="16"/>
        <v>107.21026563402599</v>
      </c>
      <c r="I108" s="126">
        <f>(F108/E108)*100</f>
        <v>118.33169140102393</v>
      </c>
    </row>
    <row r="109" spans="1:9" x14ac:dyDescent="0.25">
      <c r="A109" s="12"/>
      <c r="B109" s="25">
        <v>311</v>
      </c>
      <c r="C109" s="13"/>
      <c r="D109" s="118" t="s">
        <v>141</v>
      </c>
      <c r="E109" s="175">
        <f>E110</f>
        <v>742439.91</v>
      </c>
      <c r="F109" s="56"/>
      <c r="G109" s="193">
        <f>G110</f>
        <v>945188.21</v>
      </c>
      <c r="H109" s="134"/>
      <c r="I109" s="126"/>
    </row>
    <row r="110" spans="1:9" x14ac:dyDescent="0.25">
      <c r="A110" s="12"/>
      <c r="B110" s="12">
        <v>3111</v>
      </c>
      <c r="C110" s="13"/>
      <c r="D110" s="118" t="s">
        <v>142</v>
      </c>
      <c r="E110" s="174">
        <v>742439.91</v>
      </c>
      <c r="F110" s="56"/>
      <c r="G110" s="111">
        <v>945188.21</v>
      </c>
      <c r="H110" s="134"/>
      <c r="I110" s="126"/>
    </row>
    <row r="111" spans="1:9" x14ac:dyDescent="0.25">
      <c r="A111" s="12"/>
      <c r="B111" s="25">
        <v>312</v>
      </c>
      <c r="C111" s="13"/>
      <c r="D111" s="118" t="s">
        <v>143</v>
      </c>
      <c r="E111" s="175">
        <f>E112</f>
        <v>26497.040000000001</v>
      </c>
      <c r="F111" s="56"/>
      <c r="G111" s="193">
        <f>G112</f>
        <v>29769.05</v>
      </c>
      <c r="H111" s="134"/>
      <c r="I111" s="126"/>
    </row>
    <row r="112" spans="1:9" x14ac:dyDescent="0.25">
      <c r="A112" s="12"/>
      <c r="B112" s="12">
        <v>3121</v>
      </c>
      <c r="C112" s="13"/>
      <c r="D112" s="118" t="s">
        <v>143</v>
      </c>
      <c r="E112" s="174">
        <v>26497.040000000001</v>
      </c>
      <c r="F112" s="56"/>
      <c r="G112" s="111">
        <v>29769.05</v>
      </c>
      <c r="H112" s="134"/>
      <c r="I112" s="126"/>
    </row>
    <row r="113" spans="1:9" x14ac:dyDescent="0.25">
      <c r="A113" s="12"/>
      <c r="B113" s="25">
        <v>313</v>
      </c>
      <c r="C113" s="13"/>
      <c r="D113" s="118" t="s">
        <v>144</v>
      </c>
      <c r="E113" s="175">
        <f>E114</f>
        <v>122502.56</v>
      </c>
      <c r="F113" s="56"/>
      <c r="G113" s="193">
        <f>G114</f>
        <v>155956.07</v>
      </c>
      <c r="H113" s="134"/>
      <c r="I113" s="126"/>
    </row>
    <row r="114" spans="1:9" ht="22.5" x14ac:dyDescent="0.25">
      <c r="A114" s="12"/>
      <c r="B114" s="12">
        <v>3132</v>
      </c>
      <c r="C114" s="13"/>
      <c r="D114" s="118" t="s">
        <v>145</v>
      </c>
      <c r="E114" s="174">
        <v>122502.56</v>
      </c>
      <c r="F114" s="56"/>
      <c r="G114" s="111">
        <v>155956.07</v>
      </c>
      <c r="H114" s="134"/>
      <c r="I114" s="126"/>
    </row>
    <row r="115" spans="1:9" s="112" customFormat="1" x14ac:dyDescent="0.25">
      <c r="A115" s="110"/>
      <c r="B115" s="110"/>
      <c r="C115" s="159">
        <v>6103</v>
      </c>
      <c r="D115" s="159" t="s">
        <v>53</v>
      </c>
      <c r="E115" s="174">
        <v>0</v>
      </c>
      <c r="F115" s="137">
        <v>0</v>
      </c>
      <c r="G115" s="137">
        <v>0</v>
      </c>
      <c r="H115" s="161"/>
      <c r="I115" s="126"/>
    </row>
    <row r="116" spans="1:9" x14ac:dyDescent="0.25">
      <c r="A116" s="40"/>
      <c r="B116" s="40">
        <v>32</v>
      </c>
      <c r="C116" s="41"/>
      <c r="D116" s="40" t="s">
        <v>29</v>
      </c>
      <c r="E116" s="188">
        <f>E117+E144+E145+E164+E190+E197+E205+E206+E224+E225+E229</f>
        <v>228490.81</v>
      </c>
      <c r="F116" s="195">
        <f>F118+F145+F146+F165+F166+F191+F198+F205+F207+F208+F226</f>
        <v>230942.78</v>
      </c>
      <c r="G116" s="217">
        <f>G117+G144+G164+G190+G197+G206+G225</f>
        <v>202538.06</v>
      </c>
      <c r="H116" s="124">
        <f>(G116/F116)*100</f>
        <v>87.700537769572179</v>
      </c>
      <c r="I116" s="221">
        <f>(F116/E116)*100</f>
        <v>101.07311536949778</v>
      </c>
    </row>
    <row r="117" spans="1:9" s="112" customFormat="1" x14ac:dyDescent="0.25">
      <c r="A117" s="110"/>
      <c r="B117" s="110"/>
      <c r="C117" s="107">
        <v>11</v>
      </c>
      <c r="D117" s="107" t="s">
        <v>17</v>
      </c>
      <c r="E117" s="177">
        <f>E119+E124+E130+E139</f>
        <v>81509.33</v>
      </c>
      <c r="F117" s="111"/>
      <c r="G117" s="111">
        <f>G119+G124+G130+G139</f>
        <v>65115.100000000006</v>
      </c>
      <c r="H117" s="127"/>
      <c r="I117" s="126"/>
    </row>
    <row r="118" spans="1:9" s="112" customFormat="1" x14ac:dyDescent="0.25">
      <c r="A118" s="110"/>
      <c r="B118" s="115">
        <v>32</v>
      </c>
      <c r="C118" s="107"/>
      <c r="D118" s="159" t="s">
        <v>29</v>
      </c>
      <c r="E118" s="177">
        <f>E117</f>
        <v>81509.33</v>
      </c>
      <c r="F118" s="193">
        <v>76383.63</v>
      </c>
      <c r="G118" s="193">
        <f>G119+G124+G130+G139</f>
        <v>65115.100000000006</v>
      </c>
      <c r="H118" s="127">
        <f>(G118/F118)*100</f>
        <v>85.247454199283283</v>
      </c>
      <c r="I118" s="126">
        <f>(F118/E118)*100</f>
        <v>93.711517442236371</v>
      </c>
    </row>
    <row r="119" spans="1:9" x14ac:dyDescent="0.25">
      <c r="A119" s="12"/>
      <c r="B119" s="25">
        <v>321</v>
      </c>
      <c r="C119" s="13"/>
      <c r="D119" s="118" t="s">
        <v>146</v>
      </c>
      <c r="E119" s="175">
        <f>SUM(E120:E123)</f>
        <v>5581.91</v>
      </c>
      <c r="F119" s="56"/>
      <c r="G119" s="193">
        <f>SUM(G120:G123)</f>
        <v>5591.79</v>
      </c>
      <c r="H119" s="127"/>
      <c r="I119" s="126"/>
    </row>
    <row r="120" spans="1:9" x14ac:dyDescent="0.25">
      <c r="A120" s="12"/>
      <c r="B120" s="12">
        <v>3211</v>
      </c>
      <c r="C120" s="13"/>
      <c r="D120" s="118" t="s">
        <v>147</v>
      </c>
      <c r="E120" s="174">
        <v>4866.12</v>
      </c>
      <c r="F120" s="56"/>
      <c r="G120" s="111">
        <v>4370.74</v>
      </c>
      <c r="H120" s="127"/>
      <c r="I120" s="126"/>
    </row>
    <row r="121" spans="1:9" ht="22.5" x14ac:dyDescent="0.25">
      <c r="A121" s="12"/>
      <c r="B121" s="12">
        <v>3212</v>
      </c>
      <c r="C121" s="13"/>
      <c r="D121" s="118" t="s">
        <v>148</v>
      </c>
      <c r="E121" s="174">
        <v>715.79</v>
      </c>
      <c r="F121" s="56"/>
      <c r="G121" s="111">
        <v>1086.05</v>
      </c>
      <c r="H121" s="127"/>
      <c r="I121" s="126"/>
    </row>
    <row r="122" spans="1:9" x14ac:dyDescent="0.25">
      <c r="A122" s="12"/>
      <c r="B122" s="12">
        <v>3213</v>
      </c>
      <c r="C122" s="13"/>
      <c r="D122" s="118" t="s">
        <v>149</v>
      </c>
      <c r="E122" s="174">
        <v>0</v>
      </c>
      <c r="F122" s="56"/>
      <c r="G122" s="111">
        <v>135</v>
      </c>
      <c r="H122" s="127"/>
      <c r="I122" s="126"/>
    </row>
    <row r="123" spans="1:9" x14ac:dyDescent="0.25">
      <c r="A123" s="12"/>
      <c r="B123" s="12">
        <v>3214</v>
      </c>
      <c r="C123" s="13"/>
      <c r="D123" s="118" t="s">
        <v>150</v>
      </c>
      <c r="E123" s="174">
        <v>0</v>
      </c>
      <c r="F123" s="56"/>
      <c r="G123" s="111">
        <v>0</v>
      </c>
      <c r="H123" s="127"/>
      <c r="I123" s="126"/>
    </row>
    <row r="124" spans="1:9" x14ac:dyDescent="0.25">
      <c r="A124" s="12"/>
      <c r="B124" s="25">
        <v>322</v>
      </c>
      <c r="C124" s="13"/>
      <c r="D124" s="118" t="s">
        <v>151</v>
      </c>
      <c r="E124" s="175">
        <f>SUM(E125:E129)</f>
        <v>39256.480000000003</v>
      </c>
      <c r="F124" s="56"/>
      <c r="G124" s="193">
        <f>SUM(G125:G129)</f>
        <v>16262.010000000002</v>
      </c>
      <c r="H124" s="127"/>
      <c r="I124" s="126"/>
    </row>
    <row r="125" spans="1:9" ht="22.5" x14ac:dyDescent="0.25">
      <c r="A125" s="12"/>
      <c r="B125" s="12">
        <v>3221</v>
      </c>
      <c r="C125" s="13"/>
      <c r="D125" s="118" t="s">
        <v>152</v>
      </c>
      <c r="E125" s="174">
        <v>13035.74</v>
      </c>
      <c r="F125" s="56"/>
      <c r="G125" s="111">
        <v>6229.72</v>
      </c>
      <c r="H125" s="127"/>
      <c r="I125" s="126"/>
    </row>
    <row r="126" spans="1:9" x14ac:dyDescent="0.25">
      <c r="A126" s="12"/>
      <c r="B126" s="12">
        <v>3222</v>
      </c>
      <c r="C126" s="13"/>
      <c r="D126" s="118" t="s">
        <v>153</v>
      </c>
      <c r="E126" s="174">
        <v>0</v>
      </c>
      <c r="F126" s="56"/>
      <c r="G126" s="111">
        <v>55.72</v>
      </c>
      <c r="H126" s="127"/>
      <c r="I126" s="126"/>
    </row>
    <row r="127" spans="1:9" x14ac:dyDescent="0.25">
      <c r="A127" s="12"/>
      <c r="B127" s="12">
        <v>3223</v>
      </c>
      <c r="C127" s="13"/>
      <c r="D127" s="118" t="s">
        <v>154</v>
      </c>
      <c r="E127" s="174">
        <v>25844.09</v>
      </c>
      <c r="F127" s="56"/>
      <c r="G127" s="111">
        <v>9281.11</v>
      </c>
      <c r="H127" s="127"/>
      <c r="I127" s="126"/>
    </row>
    <row r="128" spans="1:9" x14ac:dyDescent="0.25">
      <c r="A128" s="12"/>
      <c r="B128" s="12">
        <v>3224</v>
      </c>
      <c r="C128" s="13"/>
      <c r="D128" s="118" t="s">
        <v>190</v>
      </c>
      <c r="E128" s="174">
        <v>0</v>
      </c>
      <c r="F128" s="56"/>
      <c r="G128" s="111">
        <v>695.46</v>
      </c>
      <c r="H128" s="127"/>
      <c r="I128" s="126"/>
    </row>
    <row r="129" spans="1:9" x14ac:dyDescent="0.25">
      <c r="A129" s="12"/>
      <c r="B129" s="12">
        <v>3225</v>
      </c>
      <c r="C129" s="13"/>
      <c r="D129" s="118" t="s">
        <v>155</v>
      </c>
      <c r="E129" s="174">
        <v>376.65</v>
      </c>
      <c r="F129" s="56"/>
      <c r="G129" s="111">
        <v>0</v>
      </c>
      <c r="H129" s="127"/>
      <c r="I129" s="126"/>
    </row>
    <row r="130" spans="1:9" x14ac:dyDescent="0.25">
      <c r="A130" s="12"/>
      <c r="B130" s="25">
        <v>323</v>
      </c>
      <c r="C130" s="13"/>
      <c r="D130" s="118" t="s">
        <v>156</v>
      </c>
      <c r="E130" s="175">
        <f>SUM(E131:E138)</f>
        <v>32124.940000000002</v>
      </c>
      <c r="F130" s="56"/>
      <c r="G130" s="193">
        <f>SUM(G131:G138)</f>
        <v>39270.710000000006</v>
      </c>
      <c r="H130" s="127"/>
      <c r="I130" s="126"/>
    </row>
    <row r="131" spans="1:9" x14ac:dyDescent="0.25">
      <c r="A131" s="12"/>
      <c r="B131" s="12">
        <v>3231</v>
      </c>
      <c r="C131" s="13"/>
      <c r="D131" s="118" t="s">
        <v>157</v>
      </c>
      <c r="E131" s="174">
        <v>8873.32</v>
      </c>
      <c r="F131" s="56"/>
      <c r="G131" s="111">
        <v>6961.38</v>
      </c>
      <c r="H131" s="127"/>
      <c r="I131" s="126"/>
    </row>
    <row r="132" spans="1:9" ht="22.5" x14ac:dyDescent="0.25">
      <c r="A132" s="12"/>
      <c r="B132" s="12">
        <v>3232</v>
      </c>
      <c r="C132" s="13"/>
      <c r="D132" s="118" t="s">
        <v>158</v>
      </c>
      <c r="E132" s="174">
        <v>2141.9499999999998</v>
      </c>
      <c r="F132" s="56"/>
      <c r="G132" s="111">
        <v>5062.54</v>
      </c>
      <c r="H132" s="127"/>
      <c r="I132" s="126"/>
    </row>
    <row r="133" spans="1:9" x14ac:dyDescent="0.25">
      <c r="A133" s="12"/>
      <c r="B133" s="12">
        <v>3233</v>
      </c>
      <c r="C133" s="13"/>
      <c r="D133" s="118" t="s">
        <v>159</v>
      </c>
      <c r="E133" s="174">
        <v>0</v>
      </c>
      <c r="F133" s="56"/>
      <c r="G133" s="111">
        <v>0</v>
      </c>
      <c r="H133" s="127"/>
      <c r="I133" s="126"/>
    </row>
    <row r="134" spans="1:9" x14ac:dyDescent="0.25">
      <c r="A134" s="12"/>
      <c r="B134" s="12">
        <v>3234</v>
      </c>
      <c r="C134" s="13"/>
      <c r="D134" s="118" t="s">
        <v>160</v>
      </c>
      <c r="E134" s="174">
        <v>4967.55</v>
      </c>
      <c r="F134" s="56"/>
      <c r="G134" s="111">
        <v>5023.67</v>
      </c>
      <c r="H134" s="127"/>
      <c r="I134" s="126"/>
    </row>
    <row r="135" spans="1:9" x14ac:dyDescent="0.25">
      <c r="A135" s="12"/>
      <c r="B135" s="12">
        <v>3236</v>
      </c>
      <c r="C135" s="13"/>
      <c r="D135" s="118" t="s">
        <v>170</v>
      </c>
      <c r="E135" s="174">
        <v>520.15</v>
      </c>
      <c r="F135" s="56"/>
      <c r="G135" s="111">
        <v>4084.4</v>
      </c>
      <c r="H135" s="127"/>
      <c r="I135" s="126"/>
    </row>
    <row r="136" spans="1:9" x14ac:dyDescent="0.25">
      <c r="A136" s="12"/>
      <c r="B136" s="12">
        <v>3237</v>
      </c>
      <c r="C136" s="13"/>
      <c r="D136" s="118" t="s">
        <v>161</v>
      </c>
      <c r="E136" s="174">
        <v>832.31</v>
      </c>
      <c r="F136" s="56"/>
      <c r="G136" s="111">
        <v>356</v>
      </c>
      <c r="H136" s="127"/>
      <c r="I136" s="126"/>
    </row>
    <row r="137" spans="1:9" x14ac:dyDescent="0.25">
      <c r="A137" s="12"/>
      <c r="B137" s="12">
        <v>3238</v>
      </c>
      <c r="C137" s="13"/>
      <c r="D137" s="118" t="s">
        <v>162</v>
      </c>
      <c r="E137" s="174">
        <v>2801.28</v>
      </c>
      <c r="F137" s="56"/>
      <c r="G137" s="111">
        <v>3110.81</v>
      </c>
      <c r="H137" s="127"/>
      <c r="I137" s="126"/>
    </row>
    <row r="138" spans="1:9" x14ac:dyDescent="0.25">
      <c r="A138" s="12"/>
      <c r="B138" s="12">
        <v>3239</v>
      </c>
      <c r="C138" s="13"/>
      <c r="D138" s="118" t="s">
        <v>163</v>
      </c>
      <c r="E138" s="174">
        <v>11988.38</v>
      </c>
      <c r="F138" s="56"/>
      <c r="G138" s="111">
        <v>14671.91</v>
      </c>
      <c r="H138" s="127"/>
      <c r="I138" s="126"/>
    </row>
    <row r="139" spans="1:9" x14ac:dyDescent="0.25">
      <c r="A139" s="12"/>
      <c r="B139" s="25">
        <v>329</v>
      </c>
      <c r="C139" s="13"/>
      <c r="D139" s="118" t="s">
        <v>164</v>
      </c>
      <c r="E139" s="175">
        <f>SUM(E140:E143)</f>
        <v>4546</v>
      </c>
      <c r="F139" s="56"/>
      <c r="G139" s="193">
        <f>SUM(G140:G143)</f>
        <v>3990.59</v>
      </c>
      <c r="H139" s="127"/>
      <c r="I139" s="126"/>
    </row>
    <row r="140" spans="1:9" x14ac:dyDescent="0.25">
      <c r="A140" s="12"/>
      <c r="B140" s="12">
        <v>3292</v>
      </c>
      <c r="C140" s="13"/>
      <c r="D140" s="118" t="s">
        <v>165</v>
      </c>
      <c r="E140" s="206">
        <v>2071.4499999999998</v>
      </c>
      <c r="F140" s="56"/>
      <c r="G140" s="111">
        <v>2575.34</v>
      </c>
      <c r="H140" s="127"/>
      <c r="I140" s="126"/>
    </row>
    <row r="141" spans="1:9" x14ac:dyDescent="0.25">
      <c r="A141" s="12"/>
      <c r="B141" s="12">
        <v>3293</v>
      </c>
      <c r="C141" s="13"/>
      <c r="D141" s="118" t="s">
        <v>166</v>
      </c>
      <c r="E141" s="206">
        <v>30.18</v>
      </c>
      <c r="F141" s="56"/>
      <c r="G141" s="111">
        <v>111.11</v>
      </c>
      <c r="H141" s="127"/>
      <c r="I141" s="126"/>
    </row>
    <row r="142" spans="1:9" x14ac:dyDescent="0.25">
      <c r="A142" s="12"/>
      <c r="B142" s="12">
        <v>3294</v>
      </c>
      <c r="C142" s="13"/>
      <c r="D142" s="118" t="s">
        <v>167</v>
      </c>
      <c r="E142" s="206">
        <v>133.09</v>
      </c>
      <c r="F142" s="56"/>
      <c r="G142" s="111">
        <v>125</v>
      </c>
      <c r="H142" s="127"/>
      <c r="I142" s="126"/>
    </row>
    <row r="143" spans="1:9" x14ac:dyDescent="0.25">
      <c r="A143" s="12"/>
      <c r="B143" s="12">
        <v>3299</v>
      </c>
      <c r="C143" s="13"/>
      <c r="D143" s="118" t="s">
        <v>164</v>
      </c>
      <c r="E143" s="206">
        <v>2311.2800000000002</v>
      </c>
      <c r="F143" s="56"/>
      <c r="G143" s="111">
        <v>1179.1400000000001</v>
      </c>
      <c r="H143" s="127"/>
      <c r="I143" s="126"/>
    </row>
    <row r="144" spans="1:9" s="112" customFormat="1" x14ac:dyDescent="0.25">
      <c r="A144" s="110"/>
      <c r="B144" s="110"/>
      <c r="C144" s="107">
        <v>31</v>
      </c>
      <c r="D144" s="107" t="s">
        <v>52</v>
      </c>
      <c r="E144" s="177">
        <f>E146</f>
        <v>490</v>
      </c>
      <c r="F144" s="111"/>
      <c r="G144" s="111">
        <f>G146</f>
        <v>5661.53</v>
      </c>
      <c r="H144" s="127"/>
      <c r="I144" s="126"/>
    </row>
    <row r="145" spans="1:9" s="112" customFormat="1" x14ac:dyDescent="0.25">
      <c r="A145" s="110"/>
      <c r="B145" s="110"/>
      <c r="C145" s="107">
        <v>9231</v>
      </c>
      <c r="D145" s="107" t="s">
        <v>84</v>
      </c>
      <c r="E145" s="174">
        <v>0</v>
      </c>
      <c r="F145" s="193">
        <v>1087.45</v>
      </c>
      <c r="G145" s="111">
        <v>0</v>
      </c>
      <c r="H145" s="127">
        <f>(G145/F145)*100</f>
        <v>0</v>
      </c>
      <c r="I145" s="126"/>
    </row>
    <row r="146" spans="1:9" s="112" customFormat="1" x14ac:dyDescent="0.25">
      <c r="A146" s="110"/>
      <c r="B146" s="115">
        <v>32</v>
      </c>
      <c r="C146" s="107"/>
      <c r="D146" s="159" t="s">
        <v>29</v>
      </c>
      <c r="E146" s="205">
        <f>E147</f>
        <v>490</v>
      </c>
      <c r="F146" s="193">
        <v>1535.04</v>
      </c>
      <c r="G146" s="193">
        <f>G147</f>
        <v>5661.53</v>
      </c>
      <c r="H146" s="127">
        <f>(G146/F146)*100</f>
        <v>368.81970502397331</v>
      </c>
      <c r="I146" s="126">
        <f>(F146/E146)*100</f>
        <v>313.27346938775509</v>
      </c>
    </row>
    <row r="147" spans="1:9" x14ac:dyDescent="0.25">
      <c r="A147" s="12"/>
      <c r="B147" s="25">
        <v>321</v>
      </c>
      <c r="C147" s="13"/>
      <c r="D147" s="118" t="s">
        <v>146</v>
      </c>
      <c r="E147" s="175">
        <f>E148</f>
        <v>490</v>
      </c>
      <c r="F147" s="56"/>
      <c r="G147" s="193">
        <f>G153+G160+G149</f>
        <v>5661.53</v>
      </c>
      <c r="H147" s="127"/>
      <c r="I147" s="126"/>
    </row>
    <row r="148" spans="1:9" x14ac:dyDescent="0.25">
      <c r="A148" s="12"/>
      <c r="B148" s="12">
        <v>3211</v>
      </c>
      <c r="C148" s="13"/>
      <c r="D148" s="118" t="s">
        <v>147</v>
      </c>
      <c r="E148" s="174">
        <v>490</v>
      </c>
      <c r="F148" s="56"/>
      <c r="G148" s="111">
        <v>0</v>
      </c>
      <c r="H148" s="127"/>
      <c r="I148" s="126"/>
    </row>
    <row r="149" spans="1:9" x14ac:dyDescent="0.25">
      <c r="A149" s="12"/>
      <c r="B149" s="25">
        <v>322</v>
      </c>
      <c r="C149" s="13"/>
      <c r="D149" s="118" t="s">
        <v>151</v>
      </c>
      <c r="E149" s="175">
        <f>SUM(E150:E152)</f>
        <v>0</v>
      </c>
      <c r="F149" s="56"/>
      <c r="G149" s="193">
        <f>G150+G151+G152</f>
        <v>66</v>
      </c>
      <c r="H149" s="127"/>
      <c r="I149" s="126"/>
    </row>
    <row r="150" spans="1:9" ht="22.5" x14ac:dyDescent="0.25">
      <c r="A150" s="12"/>
      <c r="B150" s="12">
        <v>3221</v>
      </c>
      <c r="C150" s="13"/>
      <c r="D150" s="118" t="s">
        <v>152</v>
      </c>
      <c r="E150" s="174">
        <v>0</v>
      </c>
      <c r="F150" s="56"/>
      <c r="G150" s="111">
        <v>0</v>
      </c>
      <c r="H150" s="127"/>
      <c r="I150" s="126"/>
    </row>
    <row r="151" spans="1:9" x14ac:dyDescent="0.25">
      <c r="A151" s="12"/>
      <c r="B151" s="12">
        <v>3224</v>
      </c>
      <c r="C151" s="13"/>
      <c r="D151" s="118" t="s">
        <v>190</v>
      </c>
      <c r="E151" s="174">
        <v>0</v>
      </c>
      <c r="F151" s="56"/>
      <c r="G151" s="111"/>
      <c r="H151" s="127"/>
      <c r="I151" s="126"/>
    </row>
    <row r="152" spans="1:9" x14ac:dyDescent="0.25">
      <c r="A152" s="12"/>
      <c r="B152" s="12">
        <v>3225</v>
      </c>
      <c r="C152" s="13"/>
      <c r="D152" s="118" t="s">
        <v>155</v>
      </c>
      <c r="E152" s="174">
        <v>0</v>
      </c>
      <c r="F152" s="56"/>
      <c r="G152" s="111">
        <v>66</v>
      </c>
      <c r="H152" s="127"/>
      <c r="I152" s="126"/>
    </row>
    <row r="153" spans="1:9" x14ac:dyDescent="0.25">
      <c r="A153" s="12"/>
      <c r="B153" s="25">
        <v>323</v>
      </c>
      <c r="C153" s="13"/>
      <c r="D153" s="118" t="s">
        <v>156</v>
      </c>
      <c r="E153" s="175">
        <f>E154+E155</f>
        <v>302.5</v>
      </c>
      <c r="F153" s="56"/>
      <c r="G153" s="193">
        <f>G154+G157</f>
        <v>1503.83</v>
      </c>
      <c r="H153" s="127"/>
      <c r="I153" s="126"/>
    </row>
    <row r="154" spans="1:9" ht="22.5" x14ac:dyDescent="0.25">
      <c r="A154" s="12"/>
      <c r="B154" s="12">
        <v>3232</v>
      </c>
      <c r="C154" s="13"/>
      <c r="D154" s="118" t="s">
        <v>158</v>
      </c>
      <c r="E154" s="174">
        <v>0</v>
      </c>
      <c r="F154" s="56"/>
      <c r="G154" s="111">
        <v>187</v>
      </c>
      <c r="H154" s="127"/>
      <c r="I154" s="126"/>
    </row>
    <row r="155" spans="1:9" x14ac:dyDescent="0.25">
      <c r="A155" s="12"/>
      <c r="B155" s="12">
        <v>3234</v>
      </c>
      <c r="C155" s="13"/>
      <c r="D155" s="118" t="s">
        <v>211</v>
      </c>
      <c r="E155" s="174">
        <v>302.5</v>
      </c>
      <c r="F155" s="56"/>
      <c r="G155" s="111">
        <v>0</v>
      </c>
      <c r="H155" s="127"/>
      <c r="I155" s="126"/>
    </row>
    <row r="156" spans="1:9" x14ac:dyDescent="0.25">
      <c r="A156" s="12"/>
      <c r="B156" s="12">
        <v>3237</v>
      </c>
      <c r="C156" s="13"/>
      <c r="D156" s="118" t="s">
        <v>161</v>
      </c>
      <c r="E156" s="174">
        <v>0</v>
      </c>
      <c r="F156" s="56"/>
      <c r="G156" s="111">
        <v>0</v>
      </c>
      <c r="H156" s="127"/>
      <c r="I156" s="126"/>
    </row>
    <row r="157" spans="1:9" x14ac:dyDescent="0.25">
      <c r="A157" s="12"/>
      <c r="B157" s="12">
        <v>3239</v>
      </c>
      <c r="C157" s="13"/>
      <c r="D157" s="118" t="s">
        <v>163</v>
      </c>
      <c r="E157" s="174">
        <v>0</v>
      </c>
      <c r="F157" s="56"/>
      <c r="G157" s="111">
        <v>1316.83</v>
      </c>
      <c r="H157" s="127"/>
      <c r="I157" s="126"/>
    </row>
    <row r="158" spans="1:9" ht="22.5" x14ac:dyDescent="0.25">
      <c r="A158" s="12"/>
      <c r="B158" s="25">
        <v>324</v>
      </c>
      <c r="C158" s="13"/>
      <c r="D158" s="118" t="s">
        <v>168</v>
      </c>
      <c r="E158" s="175">
        <f>E159</f>
        <v>0</v>
      </c>
      <c r="F158" s="56"/>
      <c r="G158" s="193">
        <f>G159</f>
        <v>0</v>
      </c>
      <c r="H158" s="127"/>
      <c r="I158" s="126"/>
    </row>
    <row r="159" spans="1:9" ht="22.5" x14ac:dyDescent="0.25">
      <c r="A159" s="12"/>
      <c r="B159" s="12">
        <v>3241</v>
      </c>
      <c r="C159" s="13"/>
      <c r="D159" s="118" t="s">
        <v>168</v>
      </c>
      <c r="E159" s="174">
        <v>0</v>
      </c>
      <c r="F159" s="56"/>
      <c r="G159" s="111">
        <v>0</v>
      </c>
      <c r="H159" s="127"/>
      <c r="I159" s="126"/>
    </row>
    <row r="160" spans="1:9" x14ac:dyDescent="0.25">
      <c r="A160" s="12"/>
      <c r="B160" s="25">
        <v>329</v>
      </c>
      <c r="C160" s="13"/>
      <c r="D160" s="118" t="s">
        <v>164</v>
      </c>
      <c r="E160" s="175">
        <f>SUM(E161:E163)</f>
        <v>187.5</v>
      </c>
      <c r="F160" s="56"/>
      <c r="G160" s="193">
        <f>SUM(G161:G163)</f>
        <v>4091.7</v>
      </c>
      <c r="H160" s="127"/>
      <c r="I160" s="126"/>
    </row>
    <row r="161" spans="1:9" x14ac:dyDescent="0.25">
      <c r="A161" s="12"/>
      <c r="B161" s="12">
        <v>3292</v>
      </c>
      <c r="C161" s="13"/>
      <c r="D161" s="118" t="s">
        <v>165</v>
      </c>
      <c r="E161" s="174">
        <v>0</v>
      </c>
      <c r="F161" s="56"/>
      <c r="G161" s="111">
        <v>0</v>
      </c>
      <c r="H161" s="127"/>
      <c r="I161" s="126"/>
    </row>
    <row r="162" spans="1:9" x14ac:dyDescent="0.25">
      <c r="A162" s="12"/>
      <c r="B162" s="12">
        <v>3293</v>
      </c>
      <c r="C162" s="13"/>
      <c r="D162" s="118" t="s">
        <v>166</v>
      </c>
      <c r="E162" s="174">
        <v>0</v>
      </c>
      <c r="F162" s="56"/>
      <c r="G162" s="111">
        <v>3748.7</v>
      </c>
      <c r="H162" s="127"/>
      <c r="I162" s="126"/>
    </row>
    <row r="163" spans="1:9" x14ac:dyDescent="0.25">
      <c r="A163" s="12"/>
      <c r="B163" s="12">
        <v>3299</v>
      </c>
      <c r="C163" s="13"/>
      <c r="D163" s="118" t="s">
        <v>164</v>
      </c>
      <c r="E163" s="174">
        <v>187.5</v>
      </c>
      <c r="F163" s="56"/>
      <c r="G163" s="111">
        <v>343</v>
      </c>
      <c r="H163" s="127"/>
      <c r="I163" s="126"/>
    </row>
    <row r="164" spans="1:9" s="112" customFormat="1" x14ac:dyDescent="0.25">
      <c r="A164" s="110"/>
      <c r="B164" s="110"/>
      <c r="C164" s="107">
        <v>41</v>
      </c>
      <c r="D164" s="107" t="s">
        <v>50</v>
      </c>
      <c r="E164" s="177">
        <f>E167+E170+E177+E184</f>
        <v>43092.9</v>
      </c>
      <c r="F164" s="111"/>
      <c r="G164" s="111">
        <f>G167+G170+G177+G184</f>
        <v>28444.39</v>
      </c>
      <c r="H164" s="127"/>
      <c r="I164" s="126"/>
    </row>
    <row r="165" spans="1:9" s="112" customFormat="1" x14ac:dyDescent="0.25">
      <c r="A165" s="110"/>
      <c r="B165" s="110"/>
      <c r="C165" s="107">
        <v>9241</v>
      </c>
      <c r="D165" s="107" t="s">
        <v>86</v>
      </c>
      <c r="E165" s="174">
        <v>0</v>
      </c>
      <c r="F165" s="193">
        <v>6715.31</v>
      </c>
      <c r="G165" s="111"/>
      <c r="H165" s="127">
        <f>(G165/F165)*100</f>
        <v>0</v>
      </c>
      <c r="I165" s="126"/>
    </row>
    <row r="166" spans="1:9" s="112" customFormat="1" x14ac:dyDescent="0.25">
      <c r="A166" s="110"/>
      <c r="B166" s="115">
        <v>32</v>
      </c>
      <c r="C166" s="107"/>
      <c r="D166" s="159" t="s">
        <v>29</v>
      </c>
      <c r="E166" s="177">
        <f>E164</f>
        <v>43092.9</v>
      </c>
      <c r="F166" s="193">
        <v>37915.19</v>
      </c>
      <c r="G166" s="193">
        <f>G167+G170+G184</f>
        <v>28444.39</v>
      </c>
      <c r="H166" s="127">
        <f>(G166/F166)*100</f>
        <v>75.021093129165379</v>
      </c>
      <c r="I166" s="126">
        <f>(F166/E166)*100</f>
        <v>87.984772433509931</v>
      </c>
    </row>
    <row r="167" spans="1:9" x14ac:dyDescent="0.25">
      <c r="A167" s="12"/>
      <c r="B167" s="25">
        <v>321</v>
      </c>
      <c r="C167" s="13"/>
      <c r="D167" s="118" t="s">
        <v>146</v>
      </c>
      <c r="E167" s="175">
        <f>E168</f>
        <v>255</v>
      </c>
      <c r="F167" s="56"/>
      <c r="G167" s="193">
        <f>G169+G168</f>
        <v>0</v>
      </c>
      <c r="H167" s="127"/>
      <c r="I167" s="126"/>
    </row>
    <row r="168" spans="1:9" x14ac:dyDescent="0.25">
      <c r="A168" s="12"/>
      <c r="B168" s="12">
        <v>3211</v>
      </c>
      <c r="C168" s="13"/>
      <c r="D168" s="118" t="s">
        <v>147</v>
      </c>
      <c r="E168" s="174">
        <v>255</v>
      </c>
      <c r="F168" s="56"/>
      <c r="G168" s="111">
        <v>0</v>
      </c>
      <c r="H168" s="127"/>
      <c r="I168" s="126"/>
    </row>
    <row r="169" spans="1:9" x14ac:dyDescent="0.25">
      <c r="A169" s="12"/>
      <c r="B169" s="12">
        <v>3213</v>
      </c>
      <c r="C169" s="13"/>
      <c r="D169" s="118" t="s">
        <v>149</v>
      </c>
      <c r="E169" s="174">
        <v>0</v>
      </c>
      <c r="F169" s="56"/>
      <c r="G169" s="111">
        <v>0</v>
      </c>
      <c r="H169" s="127"/>
      <c r="I169" s="126"/>
    </row>
    <row r="170" spans="1:9" x14ac:dyDescent="0.25">
      <c r="A170" s="12"/>
      <c r="B170" s="25">
        <v>322</v>
      </c>
      <c r="C170" s="13"/>
      <c r="D170" s="118" t="s">
        <v>151</v>
      </c>
      <c r="E170" s="175">
        <f>SUM(E171:E176)</f>
        <v>41791.599999999999</v>
      </c>
      <c r="F170" s="56"/>
      <c r="G170" s="193">
        <f>SUM(G171:G176)</f>
        <v>28425.439999999999</v>
      </c>
      <c r="H170" s="127"/>
      <c r="I170" s="126"/>
    </row>
    <row r="171" spans="1:9" ht="22.5" x14ac:dyDescent="0.25">
      <c r="A171" s="12"/>
      <c r="B171" s="12">
        <v>3221</v>
      </c>
      <c r="C171" s="13"/>
      <c r="D171" s="118" t="s">
        <v>152</v>
      </c>
      <c r="E171" s="174">
        <v>1094.71</v>
      </c>
      <c r="F171" s="56"/>
      <c r="G171" s="111">
        <v>520.96</v>
      </c>
      <c r="H171" s="127"/>
      <c r="I171" s="126"/>
    </row>
    <row r="172" spans="1:9" x14ac:dyDescent="0.25">
      <c r="A172" s="12"/>
      <c r="B172" s="12">
        <v>3222</v>
      </c>
      <c r="C172" s="13"/>
      <c r="D172" s="118" t="s">
        <v>153</v>
      </c>
      <c r="E172" s="174">
        <v>39977.29</v>
      </c>
      <c r="F172" s="56"/>
      <c r="G172" s="111">
        <v>27658.68</v>
      </c>
      <c r="H172" s="127"/>
      <c r="I172" s="126"/>
    </row>
    <row r="173" spans="1:9" x14ac:dyDescent="0.25">
      <c r="A173" s="12"/>
      <c r="B173" s="12">
        <v>3223</v>
      </c>
      <c r="C173" s="13"/>
      <c r="D173" s="118" t="s">
        <v>154</v>
      </c>
      <c r="E173" s="174">
        <v>369.6</v>
      </c>
      <c r="F173" s="56"/>
      <c r="G173" s="111">
        <v>0</v>
      </c>
      <c r="H173" s="127"/>
      <c r="I173" s="126"/>
    </row>
    <row r="174" spans="1:9" x14ac:dyDescent="0.25">
      <c r="A174" s="12"/>
      <c r="B174" s="12">
        <v>3224</v>
      </c>
      <c r="C174" s="13"/>
      <c r="D174" s="118" t="s">
        <v>190</v>
      </c>
      <c r="E174" s="174">
        <v>0</v>
      </c>
      <c r="F174" s="56"/>
      <c r="G174" s="111">
        <v>0</v>
      </c>
      <c r="H174" s="127"/>
      <c r="I174" s="126"/>
    </row>
    <row r="175" spans="1:9" x14ac:dyDescent="0.25">
      <c r="A175" s="12"/>
      <c r="B175" s="12">
        <v>3225</v>
      </c>
      <c r="C175" s="13"/>
      <c r="D175" s="118" t="s">
        <v>155</v>
      </c>
      <c r="E175" s="174">
        <v>0</v>
      </c>
      <c r="F175" s="56"/>
      <c r="G175" s="111">
        <v>245.8</v>
      </c>
      <c r="H175" s="127"/>
      <c r="I175" s="126"/>
    </row>
    <row r="176" spans="1:9" ht="22.5" x14ac:dyDescent="0.25">
      <c r="A176" s="12"/>
      <c r="B176" s="12">
        <v>3227</v>
      </c>
      <c r="C176" s="13"/>
      <c r="D176" s="118" t="s">
        <v>169</v>
      </c>
      <c r="E176" s="174">
        <v>350</v>
      </c>
      <c r="F176" s="56"/>
      <c r="G176" s="111">
        <v>0</v>
      </c>
      <c r="H176" s="127"/>
      <c r="I176" s="126"/>
    </row>
    <row r="177" spans="1:9" x14ac:dyDescent="0.25">
      <c r="A177" s="12"/>
      <c r="B177" s="25">
        <v>323</v>
      </c>
      <c r="C177" s="13"/>
      <c r="D177" s="118" t="s">
        <v>156</v>
      </c>
      <c r="E177" s="175">
        <f>SUM(E178:E183)</f>
        <v>0</v>
      </c>
      <c r="F177" s="56"/>
      <c r="G177" s="193">
        <f>SUM(G178:G183)</f>
        <v>0</v>
      </c>
      <c r="H177" s="127"/>
      <c r="I177" s="126"/>
    </row>
    <row r="178" spans="1:9" x14ac:dyDescent="0.25">
      <c r="A178" s="12"/>
      <c r="B178" s="12">
        <v>3231</v>
      </c>
      <c r="C178" s="13"/>
      <c r="D178" s="118" t="s">
        <v>157</v>
      </c>
      <c r="E178" s="174"/>
      <c r="F178" s="56"/>
      <c r="G178" s="111"/>
      <c r="H178" s="127"/>
      <c r="I178" s="126"/>
    </row>
    <row r="179" spans="1:9" ht="22.5" x14ac:dyDescent="0.25">
      <c r="A179" s="12"/>
      <c r="B179" s="12">
        <v>3232</v>
      </c>
      <c r="C179" s="13"/>
      <c r="D179" s="118" t="s">
        <v>158</v>
      </c>
      <c r="E179" s="174"/>
      <c r="F179" s="56"/>
      <c r="G179" s="111"/>
      <c r="H179" s="127"/>
      <c r="I179" s="126"/>
    </row>
    <row r="180" spans="1:9" x14ac:dyDescent="0.25">
      <c r="A180" s="12"/>
      <c r="B180" s="12">
        <v>3234</v>
      </c>
      <c r="C180" s="13"/>
      <c r="D180" s="118" t="s">
        <v>160</v>
      </c>
      <c r="E180" s="174">
        <v>0</v>
      </c>
      <c r="F180" s="56"/>
      <c r="G180" s="111">
        <v>0</v>
      </c>
      <c r="H180" s="127"/>
      <c r="I180" s="126"/>
    </row>
    <row r="181" spans="1:9" x14ac:dyDescent="0.25">
      <c r="A181" s="12"/>
      <c r="B181" s="12">
        <v>3236</v>
      </c>
      <c r="C181" s="13"/>
      <c r="D181" s="119" t="s">
        <v>170</v>
      </c>
      <c r="E181" s="174"/>
      <c r="F181" s="56"/>
      <c r="G181" s="56"/>
      <c r="H181" s="127"/>
      <c r="I181" s="126"/>
    </row>
    <row r="182" spans="1:9" x14ac:dyDescent="0.25">
      <c r="A182" s="12"/>
      <c r="B182" s="12">
        <v>3238</v>
      </c>
      <c r="C182" s="13"/>
      <c r="D182" s="119" t="s">
        <v>162</v>
      </c>
      <c r="E182" s="174"/>
      <c r="F182" s="56"/>
      <c r="G182" s="56"/>
      <c r="H182" s="127"/>
      <c r="I182" s="126"/>
    </row>
    <row r="183" spans="1:9" x14ac:dyDescent="0.25">
      <c r="A183" s="12"/>
      <c r="B183" s="12">
        <v>3239</v>
      </c>
      <c r="C183" s="13"/>
      <c r="D183" s="118" t="s">
        <v>163</v>
      </c>
      <c r="E183" s="174"/>
      <c r="F183" s="56"/>
      <c r="G183" s="56"/>
      <c r="H183" s="127"/>
      <c r="I183" s="126"/>
    </row>
    <row r="184" spans="1:9" x14ac:dyDescent="0.25">
      <c r="A184" s="12"/>
      <c r="B184" s="25">
        <v>329</v>
      </c>
      <c r="C184" s="13"/>
      <c r="D184" s="118" t="s">
        <v>164</v>
      </c>
      <c r="E184" s="175">
        <f>SUM(E185:E188)</f>
        <v>1046.3</v>
      </c>
      <c r="F184" s="56"/>
      <c r="G184" s="193">
        <f>SUM(G185:G188)</f>
        <v>18.95</v>
      </c>
      <c r="H184" s="127"/>
      <c r="I184" s="126"/>
    </row>
    <row r="185" spans="1:9" x14ac:dyDescent="0.25">
      <c r="A185" s="12"/>
      <c r="B185" s="12">
        <v>3292</v>
      </c>
      <c r="C185" s="13"/>
      <c r="D185" s="118" t="s">
        <v>165</v>
      </c>
      <c r="E185" s="174">
        <v>0</v>
      </c>
      <c r="F185" s="56"/>
      <c r="G185" s="111">
        <v>0</v>
      </c>
      <c r="H185" s="127"/>
      <c r="I185" s="126"/>
    </row>
    <row r="186" spans="1:9" x14ac:dyDescent="0.25">
      <c r="A186" s="12"/>
      <c r="B186" s="12">
        <v>3293</v>
      </c>
      <c r="C186" s="13"/>
      <c r="D186" s="118" t="s">
        <v>166</v>
      </c>
      <c r="E186" s="174">
        <v>0</v>
      </c>
      <c r="F186" s="56"/>
      <c r="G186" s="111">
        <v>18.95</v>
      </c>
      <c r="H186" s="127"/>
      <c r="I186" s="126"/>
    </row>
    <row r="187" spans="1:9" x14ac:dyDescent="0.25">
      <c r="A187" s="12"/>
      <c r="B187" s="12">
        <v>3294</v>
      </c>
      <c r="C187" s="13"/>
      <c r="D187" s="118" t="s">
        <v>167</v>
      </c>
      <c r="E187" s="174">
        <v>0</v>
      </c>
      <c r="F187" s="56"/>
      <c r="G187" s="111">
        <v>0</v>
      </c>
      <c r="H187" s="127"/>
      <c r="I187" s="126"/>
    </row>
    <row r="188" spans="1:9" x14ac:dyDescent="0.25">
      <c r="A188" s="12"/>
      <c r="B188" s="12">
        <v>3299</v>
      </c>
      <c r="C188" s="13"/>
      <c r="D188" s="118" t="s">
        <v>164</v>
      </c>
      <c r="E188" s="174">
        <v>1046.3</v>
      </c>
      <c r="F188" s="56"/>
      <c r="G188" s="111">
        <v>0</v>
      </c>
      <c r="H188" s="127"/>
      <c r="I188" s="126"/>
    </row>
    <row r="189" spans="1:9" x14ac:dyDescent="0.25">
      <c r="A189" s="12"/>
      <c r="B189" s="12"/>
      <c r="C189" s="107">
        <v>51</v>
      </c>
      <c r="D189" s="107" t="s">
        <v>51</v>
      </c>
      <c r="E189" s="174"/>
      <c r="F189" s="56"/>
      <c r="G189" s="56"/>
      <c r="H189" s="127"/>
      <c r="I189" s="126"/>
    </row>
    <row r="190" spans="1:9" s="112" customFormat="1" x14ac:dyDescent="0.25">
      <c r="A190" s="110"/>
      <c r="B190" s="110"/>
      <c r="C190" s="159">
        <v>9251</v>
      </c>
      <c r="D190" s="162" t="s">
        <v>86</v>
      </c>
      <c r="E190" s="177">
        <v>0</v>
      </c>
      <c r="F190" s="193">
        <v>0</v>
      </c>
      <c r="G190" s="111">
        <f>G191</f>
        <v>457.86</v>
      </c>
      <c r="H190" s="160"/>
      <c r="I190" s="126"/>
    </row>
    <row r="191" spans="1:9" s="112" customFormat="1" x14ac:dyDescent="0.25">
      <c r="A191" s="110"/>
      <c r="B191" s="115">
        <v>32</v>
      </c>
      <c r="C191" s="13"/>
      <c r="D191" s="159" t="s">
        <v>29</v>
      </c>
      <c r="E191" s="174"/>
      <c r="F191" s="193">
        <v>306.27999999999997</v>
      </c>
      <c r="G191" s="193">
        <f>G192+G194</f>
        <v>457.86</v>
      </c>
      <c r="H191" s="127">
        <f>(G191/F191)*100</f>
        <v>149.49066213921904</v>
      </c>
      <c r="I191" s="126"/>
    </row>
    <row r="192" spans="1:9" x14ac:dyDescent="0.25">
      <c r="A192" s="12"/>
      <c r="B192" s="25">
        <v>321</v>
      </c>
      <c r="C192" s="13"/>
      <c r="D192" s="118" t="s">
        <v>146</v>
      </c>
      <c r="E192" s="175">
        <v>0</v>
      </c>
      <c r="F192" s="56"/>
      <c r="G192" s="193">
        <f>G193</f>
        <v>142.15</v>
      </c>
      <c r="H192" s="127"/>
      <c r="I192" s="126"/>
    </row>
    <row r="193" spans="1:9" ht="22.5" x14ac:dyDescent="0.25">
      <c r="A193" s="12"/>
      <c r="B193" s="12">
        <v>3212</v>
      </c>
      <c r="C193" s="13"/>
      <c r="D193" s="118" t="s">
        <v>148</v>
      </c>
      <c r="E193" s="174">
        <v>0</v>
      </c>
      <c r="F193" s="56"/>
      <c r="G193" s="111">
        <v>142.15</v>
      </c>
      <c r="H193" s="127"/>
      <c r="I193" s="126"/>
    </row>
    <row r="194" spans="1:9" x14ac:dyDescent="0.25">
      <c r="A194" s="12"/>
      <c r="B194" s="25">
        <v>322</v>
      </c>
      <c r="C194" s="13"/>
      <c r="D194" s="118" t="s">
        <v>151</v>
      </c>
      <c r="E194" s="174">
        <v>0</v>
      </c>
      <c r="F194" s="56"/>
      <c r="G194" s="193">
        <f>G195</f>
        <v>315.70999999999998</v>
      </c>
      <c r="H194" s="127"/>
      <c r="I194" s="126"/>
    </row>
    <row r="195" spans="1:9" ht="22.5" x14ac:dyDescent="0.25">
      <c r="A195" s="12"/>
      <c r="B195" s="12">
        <v>3221</v>
      </c>
      <c r="C195" s="13"/>
      <c r="D195" s="118" t="s">
        <v>152</v>
      </c>
      <c r="E195" s="174">
        <v>0</v>
      </c>
      <c r="F195" s="56"/>
      <c r="G195" s="111">
        <f>G196</f>
        <v>315.70999999999998</v>
      </c>
      <c r="H195" s="127"/>
      <c r="I195" s="126"/>
    </row>
    <row r="196" spans="1:9" x14ac:dyDescent="0.25">
      <c r="A196" s="12"/>
      <c r="B196" s="12">
        <v>3222</v>
      </c>
      <c r="C196" s="13"/>
      <c r="D196" s="118" t="s">
        <v>153</v>
      </c>
      <c r="E196" s="174">
        <v>0</v>
      </c>
      <c r="F196" s="56"/>
      <c r="G196" s="111">
        <v>315.70999999999998</v>
      </c>
      <c r="H196" s="127"/>
      <c r="I196" s="126"/>
    </row>
    <row r="197" spans="1:9" s="112" customFormat="1" x14ac:dyDescent="0.25">
      <c r="A197" s="110"/>
      <c r="B197" s="110"/>
      <c r="C197" s="107">
        <v>5402</v>
      </c>
      <c r="D197" s="107" t="s">
        <v>54</v>
      </c>
      <c r="E197" s="177">
        <f>E199+E202</f>
        <v>8608.2200000000012</v>
      </c>
      <c r="F197" s="166"/>
      <c r="G197" s="111">
        <f>G202+G199</f>
        <v>3052.49</v>
      </c>
      <c r="H197" s="167"/>
      <c r="I197" s="126"/>
    </row>
    <row r="198" spans="1:9" s="112" customFormat="1" x14ac:dyDescent="0.25">
      <c r="A198" s="110"/>
      <c r="B198" s="115">
        <v>32</v>
      </c>
      <c r="C198" s="13"/>
      <c r="D198" s="159" t="s">
        <v>29</v>
      </c>
      <c r="E198" s="177">
        <f>E199+E202</f>
        <v>8608.2200000000012</v>
      </c>
      <c r="F198" s="193">
        <v>1442.46</v>
      </c>
      <c r="G198" s="193">
        <f>G199+G202</f>
        <v>3052.49</v>
      </c>
      <c r="H198" s="127">
        <f>(G198/F198)*100</f>
        <v>211.61695991569954</v>
      </c>
      <c r="I198" s="126">
        <f>(F198/E198)*100</f>
        <v>16.756774338945796</v>
      </c>
    </row>
    <row r="199" spans="1:9" s="112" customFormat="1" x14ac:dyDescent="0.25">
      <c r="A199" s="110"/>
      <c r="B199" s="25">
        <v>321</v>
      </c>
      <c r="C199" s="107"/>
      <c r="D199" s="118" t="s">
        <v>146</v>
      </c>
      <c r="E199" s="175">
        <f>E200+E201</f>
        <v>2928.12</v>
      </c>
      <c r="F199" s="111"/>
      <c r="G199" s="193">
        <f>G200+G201</f>
        <v>947.72</v>
      </c>
      <c r="H199" s="127"/>
      <c r="I199" s="126"/>
    </row>
    <row r="200" spans="1:9" s="112" customFormat="1" x14ac:dyDescent="0.25">
      <c r="A200" s="110"/>
      <c r="B200" s="12">
        <v>3211</v>
      </c>
      <c r="C200" s="107"/>
      <c r="D200" s="118" t="s">
        <v>147</v>
      </c>
      <c r="E200" s="174">
        <v>300</v>
      </c>
      <c r="F200" s="111"/>
      <c r="G200" s="111">
        <v>0</v>
      </c>
      <c r="H200" s="127"/>
      <c r="I200" s="126"/>
    </row>
    <row r="201" spans="1:9" s="112" customFormat="1" ht="22.5" x14ac:dyDescent="0.25">
      <c r="A201" s="110"/>
      <c r="B201" s="12">
        <v>3212</v>
      </c>
      <c r="C201" s="107"/>
      <c r="D201" s="118" t="s">
        <v>148</v>
      </c>
      <c r="E201" s="174">
        <v>2628.12</v>
      </c>
      <c r="F201" s="111"/>
      <c r="G201" s="111">
        <v>947.72</v>
      </c>
      <c r="H201" s="127"/>
      <c r="I201" s="126"/>
    </row>
    <row r="202" spans="1:9" x14ac:dyDescent="0.25">
      <c r="A202" s="12"/>
      <c r="B202" s="25">
        <v>322</v>
      </c>
      <c r="C202" s="13"/>
      <c r="D202" s="118" t="s">
        <v>151</v>
      </c>
      <c r="E202" s="175">
        <f>E203+E204</f>
        <v>5680.1</v>
      </c>
      <c r="F202" s="56"/>
      <c r="G202" s="193">
        <f>G204+G203</f>
        <v>2104.77</v>
      </c>
      <c r="H202" s="127"/>
      <c r="I202" s="126"/>
    </row>
    <row r="203" spans="1:9" ht="22.5" x14ac:dyDescent="0.25">
      <c r="A203" s="12"/>
      <c r="B203" s="12">
        <v>3221</v>
      </c>
      <c r="C203" s="13"/>
      <c r="D203" s="118" t="s">
        <v>152</v>
      </c>
      <c r="E203" s="174">
        <v>0</v>
      </c>
      <c r="F203" s="56"/>
      <c r="G203" s="111">
        <v>0</v>
      </c>
      <c r="H203" s="127"/>
      <c r="I203" s="126"/>
    </row>
    <row r="204" spans="1:9" x14ac:dyDescent="0.25">
      <c r="A204" s="12"/>
      <c r="B204" s="12">
        <v>3222</v>
      </c>
      <c r="C204" s="13"/>
      <c r="D204" s="118" t="s">
        <v>153</v>
      </c>
      <c r="E204" s="174">
        <v>5680.1</v>
      </c>
      <c r="F204" s="56"/>
      <c r="G204" s="111">
        <v>2104.77</v>
      </c>
      <c r="H204" s="127"/>
      <c r="I204" s="126"/>
    </row>
    <row r="205" spans="1:9" s="112" customFormat="1" x14ac:dyDescent="0.25">
      <c r="A205" s="110"/>
      <c r="B205" s="110"/>
      <c r="C205" s="159">
        <v>925401</v>
      </c>
      <c r="D205" s="159" t="s">
        <v>115</v>
      </c>
      <c r="E205" s="174">
        <v>0</v>
      </c>
      <c r="F205" s="193">
        <v>0</v>
      </c>
      <c r="G205" s="111">
        <v>0</v>
      </c>
      <c r="H205" s="160"/>
      <c r="I205" s="126"/>
    </row>
    <row r="206" spans="1:9" s="112" customFormat="1" x14ac:dyDescent="0.25">
      <c r="A206" s="110"/>
      <c r="B206" s="110"/>
      <c r="C206" s="159">
        <v>57</v>
      </c>
      <c r="D206" s="159" t="s">
        <v>51</v>
      </c>
      <c r="E206" s="177">
        <f>E209+E212+E215+E218</f>
        <v>94790.359999999986</v>
      </c>
      <c r="F206" s="137"/>
      <c r="G206" s="111">
        <f>G209+G212+G215+G218</f>
        <v>99400.36</v>
      </c>
      <c r="H206" s="160"/>
      <c r="I206" s="126"/>
    </row>
    <row r="207" spans="1:9" s="112" customFormat="1" x14ac:dyDescent="0.25">
      <c r="A207" s="110"/>
      <c r="B207" s="110"/>
      <c r="C207" s="107">
        <v>9257</v>
      </c>
      <c r="D207" s="107" t="s">
        <v>238</v>
      </c>
      <c r="E207" s="177">
        <v>0</v>
      </c>
      <c r="F207" s="193">
        <v>1688.81</v>
      </c>
      <c r="G207" s="137"/>
      <c r="H207" s="160"/>
      <c r="I207" s="126"/>
    </row>
    <row r="208" spans="1:9" s="112" customFormat="1" x14ac:dyDescent="0.25">
      <c r="A208" s="110"/>
      <c r="B208" s="115">
        <v>32</v>
      </c>
      <c r="C208" s="159"/>
      <c r="D208" s="159" t="s">
        <v>29</v>
      </c>
      <c r="E208" s="179">
        <f>E206</f>
        <v>94790.359999999986</v>
      </c>
      <c r="F208" s="193">
        <v>103855.65</v>
      </c>
      <c r="G208" s="193">
        <f>G209+G218+G212+G215</f>
        <v>99400.36</v>
      </c>
      <c r="H208" s="127">
        <f>(G208/F208)*100</f>
        <v>95.710113027071714</v>
      </c>
      <c r="I208" s="126">
        <f>(F208/E208)*100</f>
        <v>109.56351468651455</v>
      </c>
    </row>
    <row r="209" spans="1:9" x14ac:dyDescent="0.25">
      <c r="A209" s="12"/>
      <c r="B209" s="25">
        <v>321</v>
      </c>
      <c r="C209" s="13"/>
      <c r="D209" s="118" t="s">
        <v>146</v>
      </c>
      <c r="E209" s="175">
        <f>E210+E211</f>
        <v>20172.900000000001</v>
      </c>
      <c r="F209" s="56"/>
      <c r="G209" s="193">
        <f>G210+G211</f>
        <v>24005.800000000003</v>
      </c>
      <c r="H209" s="127"/>
      <c r="I209" s="126"/>
    </row>
    <row r="210" spans="1:9" x14ac:dyDescent="0.25">
      <c r="A210" s="12"/>
      <c r="B210" s="12">
        <v>3211</v>
      </c>
      <c r="C210" s="13"/>
      <c r="D210" s="118" t="s">
        <v>147</v>
      </c>
      <c r="E210" s="174">
        <v>0</v>
      </c>
      <c r="F210" s="56"/>
      <c r="G210" s="111">
        <v>72.650000000000006</v>
      </c>
      <c r="H210" s="127"/>
      <c r="I210" s="126"/>
    </row>
    <row r="211" spans="1:9" ht="22.5" x14ac:dyDescent="0.25">
      <c r="A211" s="12"/>
      <c r="B211" s="12">
        <v>3212</v>
      </c>
      <c r="C211" s="13"/>
      <c r="D211" s="118" t="s">
        <v>148</v>
      </c>
      <c r="E211" s="174">
        <v>20172.900000000001</v>
      </c>
      <c r="F211" s="56"/>
      <c r="G211" s="111">
        <v>23933.15</v>
      </c>
      <c r="H211" s="127"/>
      <c r="I211" s="126"/>
    </row>
    <row r="212" spans="1:9" x14ac:dyDescent="0.25">
      <c r="A212" s="12"/>
      <c r="B212" s="25">
        <v>322</v>
      </c>
      <c r="C212" s="13"/>
      <c r="D212" s="118" t="s">
        <v>151</v>
      </c>
      <c r="E212" s="175">
        <f>SUM(E213:E214)</f>
        <v>73008.72</v>
      </c>
      <c r="F212" s="56"/>
      <c r="G212" s="193">
        <f>G213+G214</f>
        <v>73340.92</v>
      </c>
      <c r="H212" s="127"/>
      <c r="I212" s="126"/>
    </row>
    <row r="213" spans="1:9" ht="22.5" x14ac:dyDescent="0.25">
      <c r="A213" s="12"/>
      <c r="B213" s="12">
        <v>3221</v>
      </c>
      <c r="C213" s="13"/>
      <c r="D213" s="118" t="s">
        <v>152</v>
      </c>
      <c r="E213" s="174">
        <v>690.97</v>
      </c>
      <c r="F213" s="56"/>
      <c r="G213" s="111">
        <v>2123.59</v>
      </c>
      <c r="H213" s="127"/>
      <c r="I213" s="126"/>
    </row>
    <row r="214" spans="1:9" x14ac:dyDescent="0.25">
      <c r="A214" s="12"/>
      <c r="B214" s="12">
        <v>3222</v>
      </c>
      <c r="C214" s="13"/>
      <c r="D214" s="118" t="s">
        <v>153</v>
      </c>
      <c r="E214" s="174">
        <v>72317.75</v>
      </c>
      <c r="F214" s="56"/>
      <c r="G214" s="111">
        <v>71217.33</v>
      </c>
      <c r="H214" s="127"/>
      <c r="I214" s="126"/>
    </row>
    <row r="215" spans="1:9" x14ac:dyDescent="0.25">
      <c r="A215" s="12"/>
      <c r="B215" s="25">
        <v>323</v>
      </c>
      <c r="C215" s="13"/>
      <c r="D215" s="118" t="s">
        <v>156</v>
      </c>
      <c r="E215" s="175">
        <f>E216</f>
        <v>522.55999999999995</v>
      </c>
      <c r="F215" s="56"/>
      <c r="G215" s="193">
        <f>G216+G217</f>
        <v>522.55999999999995</v>
      </c>
      <c r="H215" s="127"/>
      <c r="I215" s="126"/>
    </row>
    <row r="216" spans="1:9" x14ac:dyDescent="0.25">
      <c r="A216" s="12"/>
      <c r="B216" s="12">
        <v>3237</v>
      </c>
      <c r="C216" s="13"/>
      <c r="D216" s="118" t="s">
        <v>161</v>
      </c>
      <c r="E216" s="174">
        <v>522.55999999999995</v>
      </c>
      <c r="F216" s="56"/>
      <c r="G216" s="111">
        <v>522.55999999999995</v>
      </c>
      <c r="H216" s="127"/>
      <c r="I216" s="126"/>
    </row>
    <row r="217" spans="1:9" x14ac:dyDescent="0.25">
      <c r="A217" s="12"/>
      <c r="B217" s="12">
        <v>3239</v>
      </c>
      <c r="C217" s="13"/>
      <c r="D217" s="118" t="s">
        <v>163</v>
      </c>
      <c r="E217" s="174">
        <v>0</v>
      </c>
      <c r="F217" s="56"/>
      <c r="G217" s="111">
        <v>0</v>
      </c>
      <c r="H217" s="127"/>
      <c r="I217" s="126"/>
    </row>
    <row r="218" spans="1:9" x14ac:dyDescent="0.25">
      <c r="A218" s="12"/>
      <c r="B218" s="25">
        <v>329</v>
      </c>
      <c r="C218" s="13"/>
      <c r="D218" s="118" t="s">
        <v>164</v>
      </c>
      <c r="E218" s="175">
        <f>SUM(E219:E223)</f>
        <v>1086.18</v>
      </c>
      <c r="F218" s="56"/>
      <c r="G218" s="193">
        <f>SUM(G219:G223)</f>
        <v>1531.08</v>
      </c>
      <c r="H218" s="127"/>
      <c r="I218" s="126"/>
    </row>
    <row r="219" spans="1:9" ht="22.5" x14ac:dyDescent="0.25">
      <c r="A219" s="12"/>
      <c r="B219" s="12">
        <v>3291</v>
      </c>
      <c r="C219" s="13"/>
      <c r="D219" s="118" t="s">
        <v>171</v>
      </c>
      <c r="E219" s="174">
        <v>0</v>
      </c>
      <c r="F219" s="56"/>
      <c r="G219" s="111">
        <v>0</v>
      </c>
      <c r="H219" s="127"/>
      <c r="I219" s="126"/>
    </row>
    <row r="220" spans="1:9" x14ac:dyDescent="0.25">
      <c r="A220" s="12"/>
      <c r="B220" s="12">
        <v>3293</v>
      </c>
      <c r="C220" s="13"/>
      <c r="D220" s="118" t="s">
        <v>166</v>
      </c>
      <c r="E220" s="174">
        <v>0</v>
      </c>
      <c r="F220" s="56"/>
      <c r="G220" s="111">
        <v>0</v>
      </c>
      <c r="H220" s="127"/>
      <c r="I220" s="126"/>
    </row>
    <row r="221" spans="1:9" x14ac:dyDescent="0.25">
      <c r="A221" s="12"/>
      <c r="B221" s="12">
        <v>3295</v>
      </c>
      <c r="C221" s="13"/>
      <c r="D221" s="119" t="s">
        <v>172</v>
      </c>
      <c r="E221" s="174">
        <v>980</v>
      </c>
      <c r="F221" s="56"/>
      <c r="G221" s="111">
        <v>1531.08</v>
      </c>
      <c r="H221" s="127"/>
      <c r="I221" s="126"/>
    </row>
    <row r="222" spans="1:9" x14ac:dyDescent="0.25">
      <c r="A222" s="12"/>
      <c r="B222" s="12">
        <v>3296</v>
      </c>
      <c r="C222" s="13"/>
      <c r="D222" s="119" t="s">
        <v>200</v>
      </c>
      <c r="E222" s="174">
        <v>106.18</v>
      </c>
      <c r="F222" s="56"/>
      <c r="G222" s="111">
        <v>0</v>
      </c>
      <c r="H222" s="127"/>
      <c r="I222" s="126"/>
    </row>
    <row r="223" spans="1:9" x14ac:dyDescent="0.25">
      <c r="A223" s="12"/>
      <c r="B223" s="12">
        <v>3299</v>
      </c>
      <c r="C223" s="13"/>
      <c r="D223" s="118" t="s">
        <v>164</v>
      </c>
      <c r="E223" s="174">
        <v>0</v>
      </c>
      <c r="F223" s="56"/>
      <c r="G223" s="111">
        <v>0</v>
      </c>
      <c r="H223" s="127"/>
      <c r="I223" s="126"/>
    </row>
    <row r="224" spans="1:9" s="112" customFormat="1" x14ac:dyDescent="0.25">
      <c r="A224" s="110"/>
      <c r="B224" s="110"/>
      <c r="C224" s="159">
        <v>9257</v>
      </c>
      <c r="D224" s="159" t="s">
        <v>87</v>
      </c>
      <c r="E224" s="174">
        <v>0</v>
      </c>
      <c r="F224" s="137"/>
      <c r="G224" s="111">
        <v>0</v>
      </c>
      <c r="H224" s="160"/>
      <c r="I224" s="126"/>
    </row>
    <row r="225" spans="1:9" s="112" customFormat="1" x14ac:dyDescent="0.25">
      <c r="A225" s="110"/>
      <c r="B225" s="110"/>
      <c r="C225" s="159">
        <v>6103</v>
      </c>
      <c r="D225" s="159" t="s">
        <v>53</v>
      </c>
      <c r="E225" s="177">
        <f>E227</f>
        <v>0</v>
      </c>
      <c r="F225" s="137"/>
      <c r="G225" s="111">
        <f>G227</f>
        <v>406.33</v>
      </c>
      <c r="H225" s="160"/>
      <c r="I225" s="126"/>
    </row>
    <row r="226" spans="1:9" s="112" customFormat="1" x14ac:dyDescent="0.25">
      <c r="A226" s="110"/>
      <c r="B226" s="115">
        <v>32</v>
      </c>
      <c r="C226" s="159"/>
      <c r="D226" s="159" t="s">
        <v>29</v>
      </c>
      <c r="E226" s="177"/>
      <c r="F226" s="193">
        <f>F229</f>
        <v>12.96</v>
      </c>
      <c r="G226" s="111">
        <f>G227</f>
        <v>406.33</v>
      </c>
      <c r="H226" s="127">
        <f>(G226/F226)*100</f>
        <v>3135.262345679012</v>
      </c>
      <c r="I226" s="126"/>
    </row>
    <row r="227" spans="1:9" x14ac:dyDescent="0.25">
      <c r="A227" s="12"/>
      <c r="B227" s="25">
        <v>329</v>
      </c>
      <c r="C227" s="13"/>
      <c r="D227" s="118" t="s">
        <v>164</v>
      </c>
      <c r="E227" s="175">
        <v>0</v>
      </c>
      <c r="F227" s="56"/>
      <c r="G227" s="193">
        <f>G228</f>
        <v>406.33</v>
      </c>
      <c r="H227" s="127"/>
      <c r="I227" s="126"/>
    </row>
    <row r="228" spans="1:9" x14ac:dyDescent="0.25">
      <c r="A228" s="12"/>
      <c r="B228" s="12">
        <v>3299</v>
      </c>
      <c r="C228" s="13"/>
      <c r="D228" s="118" t="s">
        <v>164</v>
      </c>
      <c r="E228" s="174">
        <v>0</v>
      </c>
      <c r="F228" s="56"/>
      <c r="G228" s="111">
        <v>406.33</v>
      </c>
      <c r="H228" s="127"/>
      <c r="I228" s="126"/>
    </row>
    <row r="229" spans="1:9" s="112" customFormat="1" x14ac:dyDescent="0.25">
      <c r="A229" s="110"/>
      <c r="B229" s="110"/>
      <c r="C229" s="159">
        <v>926103</v>
      </c>
      <c r="D229" s="159" t="s">
        <v>89</v>
      </c>
      <c r="E229" s="174">
        <v>0</v>
      </c>
      <c r="F229" s="111">
        <v>12.96</v>
      </c>
      <c r="G229" s="111">
        <v>0</v>
      </c>
      <c r="H229" s="160">
        <f t="shared" ref="H229" si="17">(G229/F229)*100</f>
        <v>0</v>
      </c>
      <c r="I229" s="126"/>
    </row>
    <row r="230" spans="1:9" x14ac:dyDescent="0.25">
      <c r="A230" s="40"/>
      <c r="B230" s="40">
        <v>34</v>
      </c>
      <c r="C230" s="41"/>
      <c r="D230" s="40" t="s">
        <v>43</v>
      </c>
      <c r="E230" s="189">
        <f>E231+E235+E236+E237</f>
        <v>204.07999999999998</v>
      </c>
      <c r="F230" s="194">
        <f t="shared" ref="F230" si="18">SUM(F231:F237)</f>
        <v>0</v>
      </c>
      <c r="G230" s="217">
        <f>G231+G235+G236+G237</f>
        <v>3.72</v>
      </c>
      <c r="H230" s="298"/>
      <c r="I230" s="233"/>
    </row>
    <row r="231" spans="1:9" s="112" customFormat="1" x14ac:dyDescent="0.25">
      <c r="A231" s="114"/>
      <c r="B231" s="114"/>
      <c r="C231" s="159">
        <v>11</v>
      </c>
      <c r="D231" s="159" t="s">
        <v>17</v>
      </c>
      <c r="E231" s="177">
        <f>E232</f>
        <v>204.07999999999998</v>
      </c>
      <c r="F231" s="140">
        <v>0</v>
      </c>
      <c r="G231" s="212">
        <f>G232</f>
        <v>0</v>
      </c>
      <c r="H231" s="161"/>
      <c r="I231" s="126"/>
    </row>
    <row r="232" spans="1:9" x14ac:dyDescent="0.25">
      <c r="A232" s="44"/>
      <c r="B232" s="117">
        <v>343</v>
      </c>
      <c r="C232" s="159"/>
      <c r="D232" s="164" t="s">
        <v>173</v>
      </c>
      <c r="E232" s="175">
        <f>E233+E234</f>
        <v>204.07999999999998</v>
      </c>
      <c r="F232" s="163"/>
      <c r="G232" s="140">
        <f>G233+G234</f>
        <v>0</v>
      </c>
      <c r="H232" s="161"/>
      <c r="I232" s="126"/>
    </row>
    <row r="233" spans="1:9" ht="22.5" x14ac:dyDescent="0.25">
      <c r="A233" s="44"/>
      <c r="B233" s="44">
        <v>3431</v>
      </c>
      <c r="C233" s="159"/>
      <c r="D233" s="165" t="s">
        <v>174</v>
      </c>
      <c r="E233" s="174">
        <v>119.83</v>
      </c>
      <c r="F233" s="163"/>
      <c r="G233" s="212">
        <v>0</v>
      </c>
      <c r="H233" s="161"/>
      <c r="I233" s="126"/>
    </row>
    <row r="234" spans="1:9" x14ac:dyDescent="0.25">
      <c r="A234" s="44"/>
      <c r="B234" s="44">
        <v>3433</v>
      </c>
      <c r="C234" s="159"/>
      <c r="D234" s="164" t="s">
        <v>175</v>
      </c>
      <c r="E234" s="174">
        <v>84.25</v>
      </c>
      <c r="F234" s="163"/>
      <c r="G234" s="212">
        <v>0</v>
      </c>
      <c r="H234" s="161"/>
      <c r="I234" s="126"/>
    </row>
    <row r="235" spans="1:9" s="112" customFormat="1" x14ac:dyDescent="0.25">
      <c r="A235" s="114"/>
      <c r="B235" s="114"/>
      <c r="C235" s="159">
        <v>31</v>
      </c>
      <c r="D235" s="159" t="s">
        <v>52</v>
      </c>
      <c r="E235" s="175">
        <v>0</v>
      </c>
      <c r="F235" s="163"/>
      <c r="G235" s="212">
        <v>3.72</v>
      </c>
      <c r="H235" s="161"/>
      <c r="I235" s="126"/>
    </row>
    <row r="236" spans="1:9" s="112" customFormat="1" x14ac:dyDescent="0.25">
      <c r="A236" s="114"/>
      <c r="B236" s="114"/>
      <c r="C236" s="159">
        <v>57</v>
      </c>
      <c r="D236" s="159" t="s">
        <v>90</v>
      </c>
      <c r="E236" s="175">
        <v>0</v>
      </c>
      <c r="F236" s="140">
        <v>0</v>
      </c>
      <c r="G236" s="212">
        <v>0</v>
      </c>
      <c r="H236" s="161"/>
      <c r="I236" s="126"/>
    </row>
    <row r="237" spans="1:9" s="112" customFormat="1" x14ac:dyDescent="0.25">
      <c r="A237" s="110"/>
      <c r="B237" s="110"/>
      <c r="C237" s="159">
        <v>41</v>
      </c>
      <c r="D237" s="159" t="s">
        <v>50</v>
      </c>
      <c r="E237" s="175">
        <v>0</v>
      </c>
      <c r="F237" s="193">
        <v>0</v>
      </c>
      <c r="G237" s="111">
        <v>0</v>
      </c>
      <c r="H237" s="161"/>
      <c r="I237" s="126"/>
    </row>
    <row r="238" spans="1:9" ht="25.5" x14ac:dyDescent="0.25">
      <c r="A238" s="40"/>
      <c r="B238" s="40">
        <v>37</v>
      </c>
      <c r="C238" s="41"/>
      <c r="D238" s="42" t="s">
        <v>44</v>
      </c>
      <c r="E238" s="189">
        <f>E239+E240+E241+E242+E243+E247</f>
        <v>3082.29</v>
      </c>
      <c r="F238" s="194">
        <f>SUM(F239:F247)</f>
        <v>1554.99</v>
      </c>
      <c r="G238" s="217">
        <f>G239+G240+G241+G242+G243+G247</f>
        <v>500.97</v>
      </c>
      <c r="H238" s="124">
        <f>(G238/F238)*100</f>
        <v>32.216927440047847</v>
      </c>
      <c r="I238" s="126">
        <f>(F238/E238)*100</f>
        <v>50.449179019495247</v>
      </c>
    </row>
    <row r="239" spans="1:9" s="112" customFormat="1" x14ac:dyDescent="0.25">
      <c r="A239" s="110"/>
      <c r="B239" s="110"/>
      <c r="C239" s="159">
        <v>11</v>
      </c>
      <c r="D239" s="159" t="s">
        <v>17</v>
      </c>
      <c r="E239" s="174">
        <v>2766.72</v>
      </c>
      <c r="F239" s="193">
        <v>0</v>
      </c>
      <c r="G239" s="111">
        <v>0</v>
      </c>
      <c r="H239" s="160"/>
      <c r="I239" s="126"/>
    </row>
    <row r="240" spans="1:9" s="112" customFormat="1" x14ac:dyDescent="0.25">
      <c r="A240" s="110"/>
      <c r="B240" s="110"/>
      <c r="C240" s="159">
        <v>31</v>
      </c>
      <c r="D240" s="159" t="s">
        <v>52</v>
      </c>
      <c r="E240" s="174">
        <v>0</v>
      </c>
      <c r="F240" s="137"/>
      <c r="G240" s="111">
        <v>0</v>
      </c>
      <c r="H240" s="160"/>
      <c r="I240" s="126"/>
    </row>
    <row r="241" spans="1:9" s="112" customFormat="1" x14ac:dyDescent="0.25">
      <c r="A241" s="110"/>
      <c r="B241" s="110"/>
      <c r="C241" s="159">
        <v>9231</v>
      </c>
      <c r="D241" s="159" t="s">
        <v>84</v>
      </c>
      <c r="E241" s="174">
        <v>0</v>
      </c>
      <c r="F241" s="137"/>
      <c r="G241" s="111">
        <v>0</v>
      </c>
      <c r="H241" s="160"/>
      <c r="I241" s="126"/>
    </row>
    <row r="242" spans="1:9" s="112" customFormat="1" x14ac:dyDescent="0.25">
      <c r="A242" s="110"/>
      <c r="B242" s="110"/>
      <c r="C242" s="159">
        <v>41</v>
      </c>
      <c r="D242" s="159" t="s">
        <v>50</v>
      </c>
      <c r="E242" s="174">
        <v>0</v>
      </c>
      <c r="F242" s="137"/>
      <c r="G242" s="111">
        <v>0</v>
      </c>
      <c r="H242" s="160"/>
      <c r="I242" s="126"/>
    </row>
    <row r="243" spans="1:9" s="112" customFormat="1" x14ac:dyDescent="0.25">
      <c r="A243" s="110"/>
      <c r="B243" s="110"/>
      <c r="C243" s="159">
        <v>57</v>
      </c>
      <c r="D243" s="159" t="s">
        <v>51</v>
      </c>
      <c r="E243" s="174">
        <v>315.57</v>
      </c>
      <c r="F243" s="193">
        <v>1554.99</v>
      </c>
      <c r="G243" s="111">
        <v>500.97</v>
      </c>
      <c r="H243" s="160">
        <f t="shared" ref="H243" si="19">(G243/F243)*100</f>
        <v>32.216927440047847</v>
      </c>
      <c r="I243" s="126">
        <f>(F243/E243)*100</f>
        <v>492.75596539595023</v>
      </c>
    </row>
    <row r="244" spans="1:9" ht="22.5" x14ac:dyDescent="0.25">
      <c r="A244" s="12"/>
      <c r="B244" s="25">
        <v>372</v>
      </c>
      <c r="C244" s="13"/>
      <c r="D244" s="118" t="s">
        <v>176</v>
      </c>
      <c r="E244" s="175">
        <f>E245+E246</f>
        <v>315.57</v>
      </c>
      <c r="F244" s="56"/>
      <c r="G244" s="193">
        <f>G245+G246</f>
        <v>500.97</v>
      </c>
      <c r="H244" s="126"/>
      <c r="I244" s="126"/>
    </row>
    <row r="245" spans="1:9" ht="22.5" x14ac:dyDescent="0.25">
      <c r="A245" s="12"/>
      <c r="B245" s="12">
        <v>3721</v>
      </c>
      <c r="C245" s="13"/>
      <c r="D245" s="118" t="s">
        <v>177</v>
      </c>
      <c r="E245" s="174">
        <v>0</v>
      </c>
      <c r="F245" s="56"/>
      <c r="G245" s="111">
        <v>500.97</v>
      </c>
      <c r="H245" s="126"/>
      <c r="I245" s="126"/>
    </row>
    <row r="246" spans="1:9" ht="22.5" x14ac:dyDescent="0.25">
      <c r="A246" s="12"/>
      <c r="B246" s="12">
        <v>3722</v>
      </c>
      <c r="C246" s="13"/>
      <c r="D246" s="118" t="s">
        <v>178</v>
      </c>
      <c r="E246" s="174">
        <v>315.57</v>
      </c>
      <c r="F246" s="56"/>
      <c r="G246" s="111">
        <v>0</v>
      </c>
      <c r="H246" s="126"/>
      <c r="I246" s="126"/>
    </row>
    <row r="247" spans="1:9" s="112" customFormat="1" x14ac:dyDescent="0.25">
      <c r="A247" s="110"/>
      <c r="B247" s="115"/>
      <c r="C247" s="159">
        <v>9257</v>
      </c>
      <c r="D247" s="159" t="s">
        <v>87</v>
      </c>
      <c r="E247" s="174">
        <v>0</v>
      </c>
      <c r="F247" s="137"/>
      <c r="G247" s="111">
        <v>0</v>
      </c>
      <c r="H247" s="127"/>
      <c r="I247" s="126"/>
    </row>
    <row r="248" spans="1:9" x14ac:dyDescent="0.25">
      <c r="A248" s="40"/>
      <c r="B248" s="40">
        <v>38</v>
      </c>
      <c r="C248" s="41"/>
      <c r="D248" s="42" t="s">
        <v>112</v>
      </c>
      <c r="E248" s="187">
        <v>0</v>
      </c>
      <c r="F248" s="194">
        <f>F249</f>
        <v>0</v>
      </c>
      <c r="G248" s="218">
        <f>G249</f>
        <v>1071</v>
      </c>
      <c r="H248" s="124"/>
      <c r="I248" s="233"/>
    </row>
    <row r="249" spans="1:9" s="112" customFormat="1" x14ac:dyDescent="0.25">
      <c r="A249" s="110"/>
      <c r="B249" s="115"/>
      <c r="C249" s="159">
        <v>57</v>
      </c>
      <c r="D249" s="159" t="s">
        <v>51</v>
      </c>
      <c r="E249" s="174">
        <v>0</v>
      </c>
      <c r="F249" s="193">
        <v>0</v>
      </c>
      <c r="G249" s="111">
        <v>1071</v>
      </c>
      <c r="H249" s="160"/>
      <c r="I249" s="126"/>
    </row>
    <row r="250" spans="1:9" ht="25.5" x14ac:dyDescent="0.25">
      <c r="A250" s="47">
        <v>4</v>
      </c>
      <c r="B250" s="48"/>
      <c r="C250" s="48"/>
      <c r="D250" s="49" t="s">
        <v>21</v>
      </c>
      <c r="E250" s="300">
        <f>E251+E284</f>
        <v>18256.84</v>
      </c>
      <c r="F250" s="196">
        <f>F251+F284</f>
        <v>103355</v>
      </c>
      <c r="G250" s="219">
        <f>G251+G284</f>
        <v>4440.25</v>
      </c>
      <c r="H250" s="132"/>
      <c r="I250" s="123">
        <f>(F250/E250)*100</f>
        <v>566.11658972746648</v>
      </c>
    </row>
    <row r="251" spans="1:9" ht="25.5" x14ac:dyDescent="0.25">
      <c r="A251" s="39"/>
      <c r="B251" s="39">
        <v>42</v>
      </c>
      <c r="C251" s="39"/>
      <c r="D251" s="43" t="s">
        <v>37</v>
      </c>
      <c r="E251" s="189">
        <f>SUM(E252:E258)</f>
        <v>3256.84</v>
      </c>
      <c r="F251" s="194">
        <f>SUM(F252:F257)</f>
        <v>11355</v>
      </c>
      <c r="G251" s="217">
        <f>SUM(G252:G258)</f>
        <v>4440.25</v>
      </c>
      <c r="H251" s="124">
        <f>(G251/F251)*100</f>
        <v>39.1039189784236</v>
      </c>
      <c r="I251" s="221">
        <f>(F251/E251)*100</f>
        <v>348.65083946402035</v>
      </c>
    </row>
    <row r="252" spans="1:9" s="112" customFormat="1" x14ac:dyDescent="0.25">
      <c r="A252" s="116"/>
      <c r="B252" s="116"/>
      <c r="C252" s="13">
        <v>11</v>
      </c>
      <c r="D252" s="13" t="s">
        <v>17</v>
      </c>
      <c r="E252" s="174">
        <v>1773.75</v>
      </c>
      <c r="F252" s="193">
        <v>0</v>
      </c>
      <c r="G252" s="193">
        <v>0</v>
      </c>
      <c r="H252" s="167"/>
      <c r="I252" s="126"/>
    </row>
    <row r="253" spans="1:9" s="112" customFormat="1" x14ac:dyDescent="0.25">
      <c r="A253" s="116"/>
      <c r="B253" s="116"/>
      <c r="C253" s="13">
        <v>31</v>
      </c>
      <c r="D253" s="13" t="s">
        <v>52</v>
      </c>
      <c r="E253" s="174">
        <v>0</v>
      </c>
      <c r="F253" s="193">
        <v>7525</v>
      </c>
      <c r="G253" s="111">
        <v>4271.05</v>
      </c>
      <c r="H253" s="167">
        <f t="shared" ref="H253" si="20">(G253/F253)*100</f>
        <v>56.758139534883725</v>
      </c>
      <c r="I253" s="126"/>
    </row>
    <row r="254" spans="1:9" s="112" customFormat="1" x14ac:dyDescent="0.25">
      <c r="A254" s="116"/>
      <c r="B254" s="116"/>
      <c r="C254" s="107">
        <v>9231</v>
      </c>
      <c r="D254" s="107" t="s">
        <v>237</v>
      </c>
      <c r="E254" s="174">
        <v>0</v>
      </c>
      <c r="F254" s="193">
        <v>1900</v>
      </c>
      <c r="G254" s="111">
        <v>0</v>
      </c>
      <c r="H254" s="167"/>
      <c r="I254" s="126"/>
    </row>
    <row r="255" spans="1:9" s="112" customFormat="1" x14ac:dyDescent="0.25">
      <c r="A255" s="116"/>
      <c r="B255" s="116"/>
      <c r="C255" s="13">
        <v>41</v>
      </c>
      <c r="D255" s="13" t="s">
        <v>50</v>
      </c>
      <c r="E255" s="174">
        <v>784.22</v>
      </c>
      <c r="F255" s="193">
        <v>0</v>
      </c>
      <c r="G255" s="111">
        <v>169.2</v>
      </c>
      <c r="H255" s="167"/>
      <c r="I255" s="126"/>
    </row>
    <row r="256" spans="1:9" s="112" customFormat="1" x14ac:dyDescent="0.25">
      <c r="A256" s="116"/>
      <c r="B256" s="116"/>
      <c r="C256" s="107">
        <v>9241</v>
      </c>
      <c r="D256" s="107" t="s">
        <v>237</v>
      </c>
      <c r="E256" s="174">
        <v>0</v>
      </c>
      <c r="F256" s="193">
        <v>1930</v>
      </c>
      <c r="G256" s="111">
        <v>0</v>
      </c>
      <c r="H256" s="167"/>
      <c r="I256" s="126"/>
    </row>
    <row r="257" spans="1:9" s="112" customFormat="1" x14ac:dyDescent="0.25">
      <c r="A257" s="116"/>
      <c r="B257" s="116"/>
      <c r="C257" s="13">
        <v>57</v>
      </c>
      <c r="D257" s="159" t="s">
        <v>51</v>
      </c>
      <c r="E257" s="174">
        <v>418.24</v>
      </c>
      <c r="F257" s="193">
        <v>0</v>
      </c>
      <c r="G257" s="111">
        <v>0</v>
      </c>
      <c r="H257" s="167"/>
      <c r="I257" s="126"/>
    </row>
    <row r="258" spans="1:9" s="112" customFormat="1" x14ac:dyDescent="0.25">
      <c r="A258" s="116"/>
      <c r="B258" s="116"/>
      <c r="C258" s="13">
        <v>6103</v>
      </c>
      <c r="D258" s="159" t="s">
        <v>53</v>
      </c>
      <c r="E258" s="174">
        <v>280.63</v>
      </c>
      <c r="F258" s="193"/>
      <c r="G258" s="111">
        <v>0</v>
      </c>
      <c r="H258" s="167"/>
      <c r="I258" s="126"/>
    </row>
    <row r="259" spans="1:9" s="112" customFormat="1" ht="25.5" x14ac:dyDescent="0.25">
      <c r="A259" s="116"/>
      <c r="B259" s="14">
        <v>42</v>
      </c>
      <c r="C259" s="14">
        <v>11</v>
      </c>
      <c r="D259" s="191" t="s">
        <v>37</v>
      </c>
      <c r="E259" s="179">
        <f>E260</f>
        <v>0</v>
      </c>
      <c r="F259" s="166"/>
      <c r="G259" s="111">
        <v>0</v>
      </c>
      <c r="H259" s="167"/>
      <c r="I259" s="126"/>
    </row>
    <row r="260" spans="1:9" x14ac:dyDescent="0.25">
      <c r="A260" s="14"/>
      <c r="B260" s="11">
        <v>422</v>
      </c>
      <c r="C260" s="13"/>
      <c r="D260" s="119" t="s">
        <v>179</v>
      </c>
      <c r="E260" s="175">
        <f>SUM(E261:E264)</f>
        <v>0</v>
      </c>
      <c r="F260" s="166"/>
      <c r="G260" s="193">
        <f>G261</f>
        <v>0</v>
      </c>
      <c r="H260" s="167"/>
      <c r="I260" s="126"/>
    </row>
    <row r="261" spans="1:9" x14ac:dyDescent="0.25">
      <c r="A261" s="14"/>
      <c r="B261" s="14">
        <v>4221</v>
      </c>
      <c r="C261" s="13"/>
      <c r="D261" s="119" t="s">
        <v>180</v>
      </c>
      <c r="E261" s="174">
        <v>0</v>
      </c>
      <c r="F261" s="166"/>
      <c r="G261" s="111">
        <v>0</v>
      </c>
      <c r="H261" s="167"/>
      <c r="I261" s="126"/>
    </row>
    <row r="262" spans="1:9" x14ac:dyDescent="0.25">
      <c r="A262" s="14"/>
      <c r="B262" s="14">
        <v>4223</v>
      </c>
      <c r="C262" s="13"/>
      <c r="D262" s="119" t="s">
        <v>207</v>
      </c>
      <c r="E262" s="174">
        <v>0</v>
      </c>
      <c r="F262" s="166"/>
      <c r="G262" s="111">
        <v>0</v>
      </c>
      <c r="H262" s="167"/>
      <c r="I262" s="126"/>
    </row>
    <row r="263" spans="1:9" x14ac:dyDescent="0.25">
      <c r="A263" s="14"/>
      <c r="B263" s="14">
        <v>4226</v>
      </c>
      <c r="C263" s="13"/>
      <c r="D263" s="119" t="s">
        <v>208</v>
      </c>
      <c r="E263" s="174">
        <v>0</v>
      </c>
      <c r="F263" s="166"/>
      <c r="G263" s="111">
        <v>0</v>
      </c>
      <c r="H263" s="167"/>
      <c r="I263" s="126"/>
    </row>
    <row r="264" spans="1:9" x14ac:dyDescent="0.25">
      <c r="A264" s="14"/>
      <c r="B264" s="14">
        <v>4227</v>
      </c>
      <c r="C264" s="13"/>
      <c r="D264" s="119" t="s">
        <v>209</v>
      </c>
      <c r="E264" s="174">
        <v>0</v>
      </c>
      <c r="F264" s="166"/>
      <c r="G264" s="111">
        <v>0</v>
      </c>
      <c r="H264" s="167"/>
      <c r="I264" s="126"/>
    </row>
    <row r="265" spans="1:9" x14ac:dyDescent="0.25">
      <c r="A265" s="14"/>
      <c r="B265" s="11">
        <v>424</v>
      </c>
      <c r="C265" s="13"/>
      <c r="D265" s="119" t="s">
        <v>210</v>
      </c>
      <c r="E265" s="175">
        <v>0</v>
      </c>
      <c r="F265" s="166"/>
      <c r="G265" s="111">
        <v>0</v>
      </c>
      <c r="H265" s="167"/>
      <c r="I265" s="126"/>
    </row>
    <row r="266" spans="1:9" x14ac:dyDescent="0.25">
      <c r="A266" s="14"/>
      <c r="B266" s="14">
        <v>4241</v>
      </c>
      <c r="C266" s="13"/>
      <c r="D266" s="119" t="s">
        <v>210</v>
      </c>
      <c r="E266" s="174">
        <v>0</v>
      </c>
      <c r="F266" s="166"/>
      <c r="G266" s="111">
        <v>0</v>
      </c>
      <c r="H266" s="167"/>
      <c r="I266" s="126"/>
    </row>
    <row r="267" spans="1:9" s="112" customFormat="1" x14ac:dyDescent="0.25">
      <c r="A267" s="116"/>
      <c r="B267" s="116"/>
      <c r="C267" s="13">
        <v>41</v>
      </c>
      <c r="D267" s="13" t="s">
        <v>50</v>
      </c>
      <c r="E267" s="179">
        <f>E268</f>
        <v>0</v>
      </c>
      <c r="F267" s="166"/>
      <c r="G267" s="111">
        <f>G268</f>
        <v>0</v>
      </c>
      <c r="H267" s="167"/>
      <c r="I267" s="126"/>
    </row>
    <row r="268" spans="1:9" x14ac:dyDescent="0.25">
      <c r="A268" s="14"/>
      <c r="B268" s="11">
        <v>422</v>
      </c>
      <c r="C268" s="13"/>
      <c r="D268" s="119" t="s">
        <v>179</v>
      </c>
      <c r="E268" s="175">
        <f>E269</f>
        <v>0</v>
      </c>
      <c r="F268" s="166"/>
      <c r="G268" s="193">
        <f>G269</f>
        <v>0</v>
      </c>
      <c r="H268" s="167"/>
      <c r="I268" s="126"/>
    </row>
    <row r="269" spans="1:9" x14ac:dyDescent="0.25">
      <c r="A269" s="14"/>
      <c r="B269" s="14">
        <v>4221</v>
      </c>
      <c r="C269" s="13"/>
      <c r="D269" s="119" t="s">
        <v>180</v>
      </c>
      <c r="E269" s="174">
        <v>0</v>
      </c>
      <c r="F269" s="166"/>
      <c r="G269" s="111">
        <v>0</v>
      </c>
      <c r="H269" s="167"/>
      <c r="I269" s="126"/>
    </row>
    <row r="270" spans="1:9" x14ac:dyDescent="0.25">
      <c r="A270" s="14"/>
      <c r="B270" s="14">
        <v>4227</v>
      </c>
      <c r="C270" s="13"/>
      <c r="D270" s="119" t="s">
        <v>209</v>
      </c>
      <c r="E270" s="174">
        <v>0</v>
      </c>
      <c r="F270" s="166"/>
      <c r="G270" s="111">
        <v>0</v>
      </c>
      <c r="H270" s="167"/>
      <c r="I270" s="126"/>
    </row>
    <row r="271" spans="1:9" s="112" customFormat="1" x14ac:dyDescent="0.25">
      <c r="A271" s="116"/>
      <c r="B271" s="116"/>
      <c r="C271" s="13">
        <v>9241</v>
      </c>
      <c r="D271" s="60" t="s">
        <v>86</v>
      </c>
      <c r="E271" s="174">
        <v>0</v>
      </c>
      <c r="F271" s="166"/>
      <c r="G271" s="111">
        <v>0</v>
      </c>
      <c r="H271" s="167"/>
      <c r="I271" s="126"/>
    </row>
    <row r="272" spans="1:9" x14ac:dyDescent="0.25">
      <c r="A272" s="14"/>
      <c r="B272" s="11">
        <v>422</v>
      </c>
      <c r="C272" s="13"/>
      <c r="D272" s="119" t="s">
        <v>179</v>
      </c>
      <c r="E272" s="175">
        <f>E273+E275</f>
        <v>3212.71</v>
      </c>
      <c r="F272" s="166"/>
      <c r="G272" s="193">
        <f>G273+G274</f>
        <v>169.2</v>
      </c>
      <c r="H272" s="167"/>
      <c r="I272" s="126"/>
    </row>
    <row r="273" spans="1:9" x14ac:dyDescent="0.25">
      <c r="A273" s="14"/>
      <c r="B273" s="14">
        <v>4221</v>
      </c>
      <c r="C273" s="13"/>
      <c r="D273" s="119" t="s">
        <v>180</v>
      </c>
      <c r="E273" s="174">
        <v>3108.46</v>
      </c>
      <c r="F273" s="166"/>
      <c r="G273" s="111">
        <v>0</v>
      </c>
      <c r="H273" s="167"/>
      <c r="I273" s="126"/>
    </row>
    <row r="274" spans="1:9" x14ac:dyDescent="0.25">
      <c r="A274" s="14"/>
      <c r="B274" s="14">
        <v>4223</v>
      </c>
      <c r="C274" s="13"/>
      <c r="D274" s="120" t="s">
        <v>182</v>
      </c>
      <c r="E274" s="174">
        <v>0</v>
      </c>
      <c r="F274" s="166"/>
      <c r="G274" s="111">
        <v>169.2</v>
      </c>
      <c r="H274" s="167"/>
      <c r="I274" s="126"/>
    </row>
    <row r="275" spans="1:9" ht="22.5" x14ac:dyDescent="0.25">
      <c r="A275" s="14"/>
      <c r="B275" s="14">
        <v>4227</v>
      </c>
      <c r="C275" s="13"/>
      <c r="D275" s="118" t="s">
        <v>181</v>
      </c>
      <c r="E275" s="174">
        <v>104.25</v>
      </c>
      <c r="F275" s="166"/>
      <c r="G275" s="111">
        <v>0</v>
      </c>
      <c r="H275" s="167"/>
      <c r="I275" s="126"/>
    </row>
    <row r="276" spans="1:9" s="112" customFormat="1" x14ac:dyDescent="0.25">
      <c r="A276" s="116"/>
      <c r="B276" s="116"/>
      <c r="C276" s="13">
        <v>31</v>
      </c>
      <c r="D276" s="13" t="s">
        <v>52</v>
      </c>
      <c r="E276" s="179">
        <f>E277</f>
        <v>0</v>
      </c>
      <c r="F276" s="166"/>
      <c r="G276" s="111">
        <f>G277</f>
        <v>4271.05</v>
      </c>
      <c r="H276" s="167"/>
      <c r="I276" s="126"/>
    </row>
    <row r="277" spans="1:9" x14ac:dyDescent="0.25">
      <c r="A277" s="14"/>
      <c r="B277" s="11">
        <v>422</v>
      </c>
      <c r="C277" s="13"/>
      <c r="D277" s="119" t="s">
        <v>179</v>
      </c>
      <c r="E277" s="175">
        <f>E278+E279</f>
        <v>0</v>
      </c>
      <c r="F277" s="166"/>
      <c r="G277" s="193">
        <f>G278+G280</f>
        <v>4271.05</v>
      </c>
      <c r="H277" s="167"/>
      <c r="I277" s="126"/>
    </row>
    <row r="278" spans="1:9" x14ac:dyDescent="0.25">
      <c r="A278" s="14"/>
      <c r="B278" s="14">
        <v>4221</v>
      </c>
      <c r="C278" s="13"/>
      <c r="D278" s="119" t="s">
        <v>180</v>
      </c>
      <c r="E278" s="174">
        <v>0</v>
      </c>
      <c r="F278" s="166"/>
      <c r="G278" s="111">
        <v>2371.0500000000002</v>
      </c>
      <c r="H278" s="167"/>
      <c r="I278" s="126"/>
    </row>
    <row r="279" spans="1:9" x14ac:dyDescent="0.25">
      <c r="A279" s="14"/>
      <c r="B279" s="14">
        <v>4223</v>
      </c>
      <c r="C279" s="13"/>
      <c r="D279" s="120" t="s">
        <v>182</v>
      </c>
      <c r="E279" s="174">
        <v>0</v>
      </c>
      <c r="F279" s="166"/>
      <c r="G279" s="111">
        <v>0</v>
      </c>
      <c r="H279" s="167"/>
      <c r="I279" s="126"/>
    </row>
    <row r="280" spans="1:9" x14ac:dyDescent="0.25">
      <c r="A280" s="14"/>
      <c r="B280" s="14">
        <v>4227</v>
      </c>
      <c r="C280" s="13"/>
      <c r="D280" s="119" t="s">
        <v>209</v>
      </c>
      <c r="E280" s="174">
        <v>0</v>
      </c>
      <c r="F280" s="166"/>
      <c r="G280" s="111">
        <v>1900</v>
      </c>
      <c r="H280" s="167"/>
      <c r="I280" s="126"/>
    </row>
    <row r="281" spans="1:9" s="112" customFormat="1" x14ac:dyDescent="0.25">
      <c r="A281" s="116"/>
      <c r="B281" s="116"/>
      <c r="C281" s="13">
        <v>57</v>
      </c>
      <c r="D281" s="13" t="s">
        <v>51</v>
      </c>
      <c r="E281" s="179">
        <f>E282</f>
        <v>27406.12</v>
      </c>
      <c r="F281" s="166"/>
      <c r="G281" s="111">
        <f>G282</f>
        <v>0</v>
      </c>
      <c r="H281" s="167"/>
      <c r="I281" s="126"/>
    </row>
    <row r="282" spans="1:9" ht="22.5" x14ac:dyDescent="0.25">
      <c r="A282" s="14"/>
      <c r="B282" s="11">
        <v>424</v>
      </c>
      <c r="C282" s="13"/>
      <c r="D282" s="118" t="s">
        <v>183</v>
      </c>
      <c r="E282" s="175">
        <f>E283</f>
        <v>27406.12</v>
      </c>
      <c r="F282" s="166"/>
      <c r="G282" s="193">
        <f>G283</f>
        <v>0</v>
      </c>
      <c r="H282" s="168"/>
      <c r="I282" s="126"/>
    </row>
    <row r="283" spans="1:9" x14ac:dyDescent="0.25">
      <c r="A283" s="14"/>
      <c r="B283" s="14">
        <v>4241</v>
      </c>
      <c r="C283" s="13"/>
      <c r="D283" s="119" t="s">
        <v>184</v>
      </c>
      <c r="E283" s="174">
        <v>27406.12</v>
      </c>
      <c r="F283" s="166"/>
      <c r="G283" s="111">
        <v>0</v>
      </c>
      <c r="H283" s="168"/>
      <c r="I283" s="126"/>
    </row>
    <row r="284" spans="1:9" ht="25.5" x14ac:dyDescent="0.25">
      <c r="A284" s="39"/>
      <c r="B284" s="39">
        <v>45</v>
      </c>
      <c r="C284" s="39"/>
      <c r="D284" s="43" t="s">
        <v>45</v>
      </c>
      <c r="E284" s="187">
        <f>E285</f>
        <v>15000</v>
      </c>
      <c r="F284" s="194">
        <f>SUM(F285:F287)</f>
        <v>92000</v>
      </c>
      <c r="G284" s="217">
        <f>G285</f>
        <v>0</v>
      </c>
      <c r="H284" s="169">
        <f>(G284/F284)*100</f>
        <v>0</v>
      </c>
      <c r="I284" s="221">
        <f>(F284/E284)*100</f>
        <v>613.33333333333337</v>
      </c>
    </row>
    <row r="285" spans="1:9" s="112" customFormat="1" x14ac:dyDescent="0.25">
      <c r="A285" s="116"/>
      <c r="B285" s="116"/>
      <c r="C285" s="107">
        <v>9211</v>
      </c>
      <c r="D285" s="107" t="s">
        <v>239</v>
      </c>
      <c r="E285" s="177">
        <f>E286</f>
        <v>15000</v>
      </c>
      <c r="F285" s="193">
        <v>92000</v>
      </c>
      <c r="G285" s="193">
        <f>G286</f>
        <v>0</v>
      </c>
      <c r="H285" s="167">
        <f t="shared" ref="H285" si="21">(G285/F285)*100</f>
        <v>0</v>
      </c>
      <c r="I285" s="126"/>
    </row>
    <row r="286" spans="1:9" ht="22.5" x14ac:dyDescent="0.25">
      <c r="A286" s="14"/>
      <c r="B286" s="11">
        <v>451</v>
      </c>
      <c r="C286" s="13"/>
      <c r="D286" s="118" t="s">
        <v>185</v>
      </c>
      <c r="E286" s="175">
        <f>E287</f>
        <v>15000</v>
      </c>
      <c r="F286" s="166"/>
      <c r="G286" s="193">
        <f>G287</f>
        <v>0</v>
      </c>
      <c r="H286" s="168"/>
      <c r="I286" s="126"/>
    </row>
    <row r="287" spans="1:9" ht="22.5" x14ac:dyDescent="0.25">
      <c r="A287" s="14"/>
      <c r="B287" s="14">
        <v>4511</v>
      </c>
      <c r="C287" s="13"/>
      <c r="D287" s="118" t="s">
        <v>185</v>
      </c>
      <c r="E287" s="174">
        <v>15000</v>
      </c>
      <c r="F287" s="166"/>
      <c r="G287" s="111">
        <v>0</v>
      </c>
      <c r="H287" s="168"/>
      <c r="I287" s="126"/>
    </row>
  </sheetData>
  <mergeCells count="9">
    <mergeCell ref="A1:H1"/>
    <mergeCell ref="A10:D10"/>
    <mergeCell ref="A54:D54"/>
    <mergeCell ref="A68:D68"/>
    <mergeCell ref="A7:H7"/>
    <mergeCell ref="A65:H65"/>
    <mergeCell ref="A3:H3"/>
    <mergeCell ref="A5:H5"/>
    <mergeCell ref="A51:H5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3"/>
  <sheetViews>
    <sheetView zoomScale="170" zoomScaleNormal="170" workbookViewId="0">
      <selection activeCell="E8" sqref="E8:F13"/>
    </sheetView>
  </sheetViews>
  <sheetFormatPr defaultRowHeight="15" x14ac:dyDescent="0.25"/>
  <cols>
    <col min="1" max="1" width="37.7109375" customWidth="1"/>
    <col min="2" max="2" width="17.140625" customWidth="1"/>
    <col min="3" max="4" width="25.28515625" customWidth="1"/>
    <col min="5" max="6" width="11.5703125" customWidth="1"/>
  </cols>
  <sheetData>
    <row r="1" spans="1:12" ht="42" customHeight="1" x14ac:dyDescent="0.25">
      <c r="A1" s="234" t="s">
        <v>213</v>
      </c>
      <c r="B1" s="234"/>
      <c r="C1" s="234"/>
      <c r="D1" s="234"/>
      <c r="E1" s="234"/>
      <c r="F1" s="213"/>
      <c r="G1" s="94"/>
      <c r="H1" s="94"/>
      <c r="I1" s="94"/>
      <c r="J1" s="94"/>
      <c r="K1" s="94"/>
      <c r="L1" s="94"/>
    </row>
    <row r="2" spans="1:12" ht="15.75" x14ac:dyDescent="0.25">
      <c r="A2" s="237" t="s">
        <v>26</v>
      </c>
      <c r="B2" s="237"/>
      <c r="C2" s="237"/>
      <c r="D2" s="239"/>
      <c r="E2" s="239"/>
      <c r="F2" s="215"/>
    </row>
    <row r="3" spans="1:12" ht="18" x14ac:dyDescent="0.25">
      <c r="A3" s="5"/>
      <c r="B3" s="24"/>
      <c r="C3" s="5"/>
      <c r="D3" s="6"/>
      <c r="E3" s="6"/>
      <c r="F3" s="6"/>
    </row>
    <row r="4" spans="1:12" ht="18" customHeight="1" x14ac:dyDescent="0.25">
      <c r="A4" s="237" t="s">
        <v>12</v>
      </c>
      <c r="B4" s="237"/>
      <c r="C4" s="238"/>
      <c r="D4" s="238"/>
      <c r="E4" s="238"/>
      <c r="F4" s="214"/>
    </row>
    <row r="5" spans="1:12" ht="18" x14ac:dyDescent="0.25">
      <c r="A5" s="5"/>
      <c r="B5" s="24"/>
      <c r="C5" s="5"/>
      <c r="D5" s="6"/>
      <c r="E5" s="6"/>
      <c r="F5" s="6"/>
    </row>
    <row r="6" spans="1:12" ht="15.75" x14ac:dyDescent="0.25">
      <c r="A6" s="237" t="s">
        <v>22</v>
      </c>
      <c r="B6" s="237"/>
      <c r="C6" s="258"/>
      <c r="D6" s="258"/>
      <c r="E6" s="258"/>
      <c r="F6" s="216"/>
    </row>
    <row r="7" spans="1:12" ht="18" x14ac:dyDescent="0.25">
      <c r="A7" s="5"/>
      <c r="B7" s="24"/>
      <c r="C7" s="5"/>
      <c r="D7" s="6"/>
      <c r="E7" s="50"/>
      <c r="F7" s="50"/>
    </row>
    <row r="8" spans="1:12" ht="30" x14ac:dyDescent="0.25">
      <c r="A8" s="102" t="s">
        <v>23</v>
      </c>
      <c r="B8" s="103" t="s">
        <v>116</v>
      </c>
      <c r="C8" s="103" t="s">
        <v>117</v>
      </c>
      <c r="D8" s="103" t="s">
        <v>122</v>
      </c>
      <c r="E8" s="103" t="s">
        <v>119</v>
      </c>
      <c r="F8" s="226" t="s">
        <v>242</v>
      </c>
    </row>
    <row r="9" spans="1:12" x14ac:dyDescent="0.25">
      <c r="A9" s="101">
        <v>1</v>
      </c>
      <c r="B9" s="101">
        <v>2</v>
      </c>
      <c r="C9" s="101">
        <v>3</v>
      </c>
      <c r="D9" s="101">
        <v>4</v>
      </c>
      <c r="E9" s="101" t="s">
        <v>243</v>
      </c>
      <c r="F9" s="227" t="s">
        <v>241</v>
      </c>
    </row>
    <row r="10" spans="1:12" ht="15.75" customHeight="1" x14ac:dyDescent="0.25">
      <c r="A10" s="11" t="s">
        <v>24</v>
      </c>
      <c r="B10" s="210">
        <f>B11</f>
        <v>1262320.21</v>
      </c>
      <c r="C10" s="209">
        <f>C12+C13</f>
        <v>1516559.55</v>
      </c>
      <c r="D10" s="209">
        <f t="shared" ref="D10" si="0">D11</f>
        <v>1442809.06</v>
      </c>
      <c r="E10" s="121">
        <f>(C10/B10)*100</f>
        <v>120.14063769128755</v>
      </c>
      <c r="F10" s="121">
        <f>(D10/C10)*100</f>
        <v>95.136986872688254</v>
      </c>
    </row>
    <row r="11" spans="1:12" ht="15.75" customHeight="1" x14ac:dyDescent="0.25">
      <c r="A11" s="11" t="s">
        <v>47</v>
      </c>
      <c r="B11" s="210">
        <f>B12+B13</f>
        <v>1262320.21</v>
      </c>
      <c r="C11" s="108">
        <v>1516559.55</v>
      </c>
      <c r="D11" s="108">
        <v>1442809.06</v>
      </c>
      <c r="E11" s="121">
        <f t="shared" ref="E11:E13" si="1">(C11/B11)*100</f>
        <v>120.14063769128755</v>
      </c>
      <c r="F11" s="121">
        <f t="shared" ref="F11:F12" si="2">(D11/C11)*100</f>
        <v>95.136986872688254</v>
      </c>
    </row>
    <row r="12" spans="1:12" x14ac:dyDescent="0.25">
      <c r="A12" s="15" t="s">
        <v>48</v>
      </c>
      <c r="B12" s="211">
        <v>1144345.07</v>
      </c>
      <c r="C12" s="108">
        <f>C11-C13</f>
        <v>1404202.35</v>
      </c>
      <c r="D12" s="108">
        <f>D11-D13</f>
        <v>1341456.8500000001</v>
      </c>
      <c r="E12" s="121">
        <f t="shared" si="1"/>
        <v>122.70794769972662</v>
      </c>
      <c r="F12" s="121">
        <f t="shared" si="2"/>
        <v>95.531591298077529</v>
      </c>
    </row>
    <row r="13" spans="1:12" x14ac:dyDescent="0.25">
      <c r="A13" s="11" t="s">
        <v>49</v>
      </c>
      <c r="B13" s="211">
        <v>117975.14</v>
      </c>
      <c r="C13" s="108">
        <v>112357.2</v>
      </c>
      <c r="D13" s="108">
        <v>101352.21</v>
      </c>
      <c r="E13" s="121">
        <f t="shared" si="1"/>
        <v>95.238030656289112</v>
      </c>
      <c r="F13" s="121">
        <f t="shared" ref="F13" si="3">(D13/C13)*100</f>
        <v>90.205353996005599</v>
      </c>
    </row>
  </sheetData>
  <mergeCells count="4">
    <mergeCell ref="A2:E2"/>
    <mergeCell ref="A4:E4"/>
    <mergeCell ref="A6:E6"/>
    <mergeCell ref="A1:E1"/>
  </mergeCells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38"/>
  <sheetViews>
    <sheetView tabSelected="1" zoomScale="150" zoomScaleNormal="150" workbookViewId="0">
      <selection activeCell="D12" sqref="D1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15.7109375" customWidth="1"/>
    <col min="4" max="4" width="37.28515625" customWidth="1"/>
    <col min="5" max="6" width="25.28515625" customWidth="1"/>
    <col min="7" max="7" width="17.140625" customWidth="1"/>
  </cols>
  <sheetData>
    <row r="1" spans="1:10" ht="42" customHeight="1" x14ac:dyDescent="0.25">
      <c r="A1" s="234" t="s">
        <v>213</v>
      </c>
      <c r="B1" s="234"/>
      <c r="C1" s="234"/>
      <c r="D1" s="234"/>
      <c r="E1" s="234"/>
      <c r="F1" s="234"/>
      <c r="G1" s="234"/>
      <c r="H1" s="234"/>
      <c r="I1" s="234"/>
      <c r="J1" s="234"/>
    </row>
    <row r="2" spans="1:10" ht="18" x14ac:dyDescent="0.25">
      <c r="A2" s="5"/>
      <c r="B2" s="5"/>
      <c r="C2" s="5"/>
      <c r="D2" s="5"/>
      <c r="E2" s="5"/>
      <c r="F2" s="6"/>
      <c r="G2" s="6"/>
    </row>
    <row r="3" spans="1:10" ht="18" customHeight="1" x14ac:dyDescent="0.3">
      <c r="A3" s="237" t="s">
        <v>25</v>
      </c>
      <c r="B3" s="238"/>
      <c r="C3" s="238"/>
      <c r="D3" s="238"/>
      <c r="E3" s="238"/>
      <c r="F3" s="238"/>
      <c r="G3" s="238"/>
    </row>
    <row r="4" spans="1:10" ht="18" x14ac:dyDescent="0.25">
      <c r="A4" s="5"/>
      <c r="B4" s="5"/>
      <c r="C4" s="50"/>
      <c r="D4" s="5"/>
      <c r="E4" s="157">
        <f>E7+E231</f>
        <v>1516559.5500000003</v>
      </c>
      <c r="F4" s="157">
        <f>F7+F231</f>
        <v>1442809.0600000003</v>
      </c>
      <c r="G4" s="157">
        <f>G7+G231</f>
        <v>177.94665668804623</v>
      </c>
    </row>
    <row r="5" spans="1:10" x14ac:dyDescent="0.25">
      <c r="A5" s="295" t="s">
        <v>27</v>
      </c>
      <c r="B5" s="296"/>
      <c r="C5" s="297"/>
      <c r="D5" s="19" t="s">
        <v>28</v>
      </c>
      <c r="E5" s="20" t="s">
        <v>117</v>
      </c>
      <c r="F5" s="20" t="s">
        <v>118</v>
      </c>
      <c r="G5" s="20" t="s">
        <v>119</v>
      </c>
    </row>
    <row r="6" spans="1:10" s="106" customFormat="1" ht="12" x14ac:dyDescent="0.2">
      <c r="A6" s="292">
        <v>1</v>
      </c>
      <c r="B6" s="293"/>
      <c r="C6" s="293"/>
      <c r="D6" s="294"/>
      <c r="E6" s="105">
        <v>2</v>
      </c>
      <c r="F6" s="105">
        <v>3</v>
      </c>
      <c r="G6" s="105" t="s">
        <v>123</v>
      </c>
    </row>
    <row r="7" spans="1:10" ht="37.15" customHeight="1" x14ac:dyDescent="0.25">
      <c r="A7" s="289" t="s">
        <v>109</v>
      </c>
      <c r="B7" s="290"/>
      <c r="C7" s="291"/>
      <c r="D7" s="84" t="s">
        <v>110</v>
      </c>
      <c r="E7" s="71">
        <f>E8+E57+E63+E70+E115+E205</f>
        <v>1376623.2300000002</v>
      </c>
      <c r="F7" s="71">
        <f>F8+F35+F42+F51+F70+F115+F198+F205</f>
        <v>1328880.2100000002</v>
      </c>
      <c r="G7" s="229">
        <f>(F7/E7)*100</f>
        <v>96.531874592876079</v>
      </c>
    </row>
    <row r="8" spans="1:10" ht="24.95" customHeight="1" x14ac:dyDescent="0.25">
      <c r="A8" s="274" t="s">
        <v>55</v>
      </c>
      <c r="B8" s="275"/>
      <c r="C8" s="276"/>
      <c r="D8" s="62" t="s">
        <v>214</v>
      </c>
      <c r="E8" s="69">
        <f>E9</f>
        <v>44749.5</v>
      </c>
      <c r="F8" s="69">
        <f t="shared" ref="F8" si="0">F10</f>
        <v>58038.33</v>
      </c>
      <c r="G8" s="228">
        <f>(F8/E8)*100</f>
        <v>129.69604129655082</v>
      </c>
    </row>
    <row r="9" spans="1:10" s="76" customFormat="1" ht="24.95" customHeight="1" x14ac:dyDescent="0.2">
      <c r="A9" s="271" t="s">
        <v>77</v>
      </c>
      <c r="B9" s="272"/>
      <c r="C9" s="273"/>
      <c r="D9" s="147" t="s">
        <v>17</v>
      </c>
      <c r="E9" s="108">
        <f>E11</f>
        <v>44749.5</v>
      </c>
      <c r="F9" s="108">
        <f t="shared" ref="F9" si="1">F10</f>
        <v>58038.33</v>
      </c>
      <c r="G9" s="108">
        <f>(F9/E9)*100</f>
        <v>129.69604129655082</v>
      </c>
    </row>
    <row r="10" spans="1:10" ht="24.95" customHeight="1" x14ac:dyDescent="0.25">
      <c r="A10" s="265">
        <v>3</v>
      </c>
      <c r="B10" s="266"/>
      <c r="C10" s="267"/>
      <c r="D10" s="26" t="s">
        <v>19</v>
      </c>
      <c r="E10" s="149">
        <f>E11</f>
        <v>44749.5</v>
      </c>
      <c r="F10" s="149">
        <f>F11</f>
        <v>58038.33</v>
      </c>
      <c r="G10" s="57"/>
    </row>
    <row r="11" spans="1:10" ht="24.95" customHeight="1" x14ac:dyDescent="0.25">
      <c r="A11" s="259">
        <v>32</v>
      </c>
      <c r="B11" s="260"/>
      <c r="C11" s="261"/>
      <c r="D11" s="26" t="s">
        <v>29</v>
      </c>
      <c r="E11" s="199">
        <v>44749.5</v>
      </c>
      <c r="F11" s="149">
        <f>F12+F16+F21+F30</f>
        <v>58038.33</v>
      </c>
      <c r="G11" s="75">
        <f>(F11/E11)*100</f>
        <v>129.69604129655082</v>
      </c>
    </row>
    <row r="12" spans="1:10" ht="24.95" customHeight="1" x14ac:dyDescent="0.25">
      <c r="A12" s="280">
        <v>321</v>
      </c>
      <c r="B12" s="281"/>
      <c r="C12" s="282"/>
      <c r="D12" s="118" t="s">
        <v>146</v>
      </c>
      <c r="E12" s="57"/>
      <c r="F12" s="222">
        <f>SUM(F13:F15)</f>
        <v>3155.74</v>
      </c>
      <c r="G12" s="58"/>
    </row>
    <row r="13" spans="1:10" ht="24.95" customHeight="1" x14ac:dyDescent="0.25">
      <c r="A13" s="262">
        <v>3211</v>
      </c>
      <c r="B13" s="263"/>
      <c r="C13" s="264"/>
      <c r="D13" s="118" t="s">
        <v>147</v>
      </c>
      <c r="E13" s="57"/>
      <c r="F13" s="149">
        <v>3020.74</v>
      </c>
      <c r="G13" s="58"/>
    </row>
    <row r="14" spans="1:10" ht="24.95" customHeight="1" x14ac:dyDescent="0.25">
      <c r="A14" s="262">
        <v>3213</v>
      </c>
      <c r="B14" s="263"/>
      <c r="C14" s="264"/>
      <c r="D14" s="118" t="s">
        <v>149</v>
      </c>
      <c r="E14" s="57"/>
      <c r="F14" s="149">
        <v>135</v>
      </c>
      <c r="G14" s="58"/>
    </row>
    <row r="15" spans="1:10" ht="24.95" customHeight="1" x14ac:dyDescent="0.25">
      <c r="A15" s="262">
        <v>3214</v>
      </c>
      <c r="B15" s="263"/>
      <c r="C15" s="264"/>
      <c r="D15" s="118" t="s">
        <v>150</v>
      </c>
      <c r="E15" s="57"/>
      <c r="F15" s="149">
        <v>0</v>
      </c>
      <c r="G15" s="58"/>
    </row>
    <row r="16" spans="1:10" ht="24.95" customHeight="1" x14ac:dyDescent="0.25">
      <c r="A16" s="280">
        <v>322</v>
      </c>
      <c r="B16" s="281"/>
      <c r="C16" s="282"/>
      <c r="D16" s="118" t="s">
        <v>151</v>
      </c>
      <c r="E16" s="57"/>
      <c r="F16" s="222">
        <f>SUM(F17:F20)</f>
        <v>16206.29</v>
      </c>
      <c r="G16" s="58"/>
    </row>
    <row r="17" spans="1:7" ht="24.95" customHeight="1" x14ac:dyDescent="0.25">
      <c r="A17" s="262">
        <v>3221</v>
      </c>
      <c r="B17" s="263"/>
      <c r="C17" s="264"/>
      <c r="D17" s="118" t="s">
        <v>152</v>
      </c>
      <c r="E17" s="57"/>
      <c r="F17" s="149">
        <v>6229.72</v>
      </c>
      <c r="G17" s="58"/>
    </row>
    <row r="18" spans="1:7" ht="24.95" customHeight="1" x14ac:dyDescent="0.25">
      <c r="A18" s="262">
        <v>3223</v>
      </c>
      <c r="B18" s="263"/>
      <c r="C18" s="264"/>
      <c r="D18" s="118" t="s">
        <v>154</v>
      </c>
      <c r="E18" s="57"/>
      <c r="F18" s="149">
        <v>9281.11</v>
      </c>
      <c r="G18" s="58"/>
    </row>
    <row r="19" spans="1:7" ht="24.95" customHeight="1" x14ac:dyDescent="0.25">
      <c r="A19" s="262">
        <v>3224</v>
      </c>
      <c r="B19" s="263"/>
      <c r="C19" s="264"/>
      <c r="D19" s="118" t="s">
        <v>190</v>
      </c>
      <c r="E19" s="57"/>
      <c r="F19" s="149">
        <v>695.46</v>
      </c>
      <c r="G19" s="58"/>
    </row>
    <row r="20" spans="1:7" ht="24.95" customHeight="1" x14ac:dyDescent="0.25">
      <c r="A20" s="262">
        <v>3225</v>
      </c>
      <c r="B20" s="263"/>
      <c r="C20" s="264"/>
      <c r="D20" s="118" t="s">
        <v>155</v>
      </c>
      <c r="E20" s="57"/>
      <c r="F20" s="149">
        <v>0</v>
      </c>
      <c r="G20" s="58"/>
    </row>
    <row r="21" spans="1:7" ht="24.95" customHeight="1" x14ac:dyDescent="0.25">
      <c r="A21" s="280">
        <v>323</v>
      </c>
      <c r="B21" s="281"/>
      <c r="C21" s="282"/>
      <c r="D21" s="118" t="s">
        <v>156</v>
      </c>
      <c r="E21" s="57"/>
      <c r="F21" s="222">
        <f>SUM(F22:F29)</f>
        <v>35190.710000000006</v>
      </c>
      <c r="G21" s="58"/>
    </row>
    <row r="22" spans="1:7" ht="24.95" customHeight="1" x14ac:dyDescent="0.25">
      <c r="A22" s="262">
        <v>3231</v>
      </c>
      <c r="B22" s="263"/>
      <c r="C22" s="264"/>
      <c r="D22" s="118" t="s">
        <v>157</v>
      </c>
      <c r="E22" s="57"/>
      <c r="F22" s="149">
        <v>2881.38</v>
      </c>
      <c r="G22" s="58"/>
    </row>
    <row r="23" spans="1:7" ht="24.95" customHeight="1" x14ac:dyDescent="0.25">
      <c r="A23" s="262">
        <v>3232</v>
      </c>
      <c r="B23" s="263"/>
      <c r="C23" s="264"/>
      <c r="D23" s="118" t="s">
        <v>158</v>
      </c>
      <c r="E23" s="57"/>
      <c r="F23" s="149">
        <v>5062.54</v>
      </c>
      <c r="G23" s="58"/>
    </row>
    <row r="24" spans="1:7" ht="24.95" customHeight="1" x14ac:dyDescent="0.25">
      <c r="A24" s="262">
        <v>3233</v>
      </c>
      <c r="B24" s="263"/>
      <c r="C24" s="264"/>
      <c r="D24" s="118" t="s">
        <v>159</v>
      </c>
      <c r="E24" s="57"/>
      <c r="F24" s="149">
        <v>0</v>
      </c>
      <c r="G24" s="58"/>
    </row>
    <row r="25" spans="1:7" ht="24.95" customHeight="1" x14ac:dyDescent="0.25">
      <c r="A25" s="262">
        <v>3234</v>
      </c>
      <c r="B25" s="263"/>
      <c r="C25" s="264"/>
      <c r="D25" s="118" t="s">
        <v>160</v>
      </c>
      <c r="E25" s="57"/>
      <c r="F25" s="149">
        <v>5023.67</v>
      </c>
      <c r="G25" s="58"/>
    </row>
    <row r="26" spans="1:7" ht="24.95" customHeight="1" x14ac:dyDescent="0.25">
      <c r="A26" s="262">
        <v>3236</v>
      </c>
      <c r="B26" s="263"/>
      <c r="C26" s="264"/>
      <c r="D26" s="118" t="s">
        <v>170</v>
      </c>
      <c r="E26" s="57"/>
      <c r="F26" s="149">
        <v>4084.4</v>
      </c>
      <c r="G26" s="58"/>
    </row>
    <row r="27" spans="1:7" ht="24.95" customHeight="1" x14ac:dyDescent="0.25">
      <c r="A27" s="262">
        <v>3237</v>
      </c>
      <c r="B27" s="263"/>
      <c r="C27" s="264"/>
      <c r="D27" s="118" t="s">
        <v>161</v>
      </c>
      <c r="E27" s="57"/>
      <c r="F27" s="149">
        <v>356</v>
      </c>
      <c r="G27" s="58"/>
    </row>
    <row r="28" spans="1:7" ht="24.95" customHeight="1" x14ac:dyDescent="0.25">
      <c r="A28" s="262">
        <v>3238</v>
      </c>
      <c r="B28" s="263"/>
      <c r="C28" s="264"/>
      <c r="D28" s="118" t="s">
        <v>162</v>
      </c>
      <c r="E28" s="57"/>
      <c r="F28" s="149">
        <v>3110.81</v>
      </c>
      <c r="G28" s="58"/>
    </row>
    <row r="29" spans="1:7" ht="24.95" customHeight="1" x14ac:dyDescent="0.25">
      <c r="A29" s="262">
        <v>3239</v>
      </c>
      <c r="B29" s="263"/>
      <c r="C29" s="264"/>
      <c r="D29" s="118" t="s">
        <v>163</v>
      </c>
      <c r="E29" s="57"/>
      <c r="F29" s="149">
        <v>14671.91</v>
      </c>
      <c r="G29" s="58"/>
    </row>
    <row r="30" spans="1:7" ht="24.95" customHeight="1" x14ac:dyDescent="0.25">
      <c r="A30" s="280">
        <v>329</v>
      </c>
      <c r="B30" s="281"/>
      <c r="C30" s="282"/>
      <c r="D30" s="118" t="s">
        <v>164</v>
      </c>
      <c r="E30" s="57"/>
      <c r="F30" s="222">
        <f>SUM(F31:F34)</f>
        <v>3485.59</v>
      </c>
      <c r="G30" s="58"/>
    </row>
    <row r="31" spans="1:7" ht="24.95" customHeight="1" x14ac:dyDescent="0.25">
      <c r="A31" s="262">
        <v>3292</v>
      </c>
      <c r="B31" s="263"/>
      <c r="C31" s="264"/>
      <c r="D31" s="118" t="s">
        <v>165</v>
      </c>
      <c r="E31" s="57"/>
      <c r="F31" s="149">
        <v>2070.34</v>
      </c>
      <c r="G31" s="58"/>
    </row>
    <row r="32" spans="1:7" ht="24.95" customHeight="1" x14ac:dyDescent="0.25">
      <c r="A32" s="262">
        <v>3293</v>
      </c>
      <c r="B32" s="263"/>
      <c r="C32" s="264"/>
      <c r="D32" s="118" t="s">
        <v>166</v>
      </c>
      <c r="E32" s="57"/>
      <c r="F32" s="149">
        <v>111.11</v>
      </c>
      <c r="G32" s="58"/>
    </row>
    <row r="33" spans="1:7" ht="24.95" customHeight="1" x14ac:dyDescent="0.25">
      <c r="A33" s="262">
        <v>3294</v>
      </c>
      <c r="B33" s="263"/>
      <c r="C33" s="264"/>
      <c r="D33" s="118" t="s">
        <v>167</v>
      </c>
      <c r="E33" s="57"/>
      <c r="F33" s="149">
        <v>125</v>
      </c>
      <c r="G33" s="58"/>
    </row>
    <row r="34" spans="1:7" ht="24.95" customHeight="1" x14ac:dyDescent="0.25">
      <c r="A34" s="262">
        <v>3299</v>
      </c>
      <c r="B34" s="263"/>
      <c r="C34" s="264"/>
      <c r="D34" s="118" t="s">
        <v>164</v>
      </c>
      <c r="E34" s="57"/>
      <c r="F34" s="149">
        <v>1179.1400000000001</v>
      </c>
      <c r="G34" s="58"/>
    </row>
    <row r="35" spans="1:7" ht="24.95" customHeight="1" x14ac:dyDescent="0.25">
      <c r="A35" s="274" t="s">
        <v>56</v>
      </c>
      <c r="B35" s="275"/>
      <c r="C35" s="276"/>
      <c r="D35" s="93" t="s">
        <v>215</v>
      </c>
      <c r="E35" s="69">
        <f>E37</f>
        <v>0</v>
      </c>
      <c r="F35" s="69">
        <f t="shared" ref="F35" si="2">F37</f>
        <v>0</v>
      </c>
      <c r="G35" s="69">
        <v>0</v>
      </c>
    </row>
    <row r="36" spans="1:7" s="77" customFormat="1" ht="24.95" customHeight="1" x14ac:dyDescent="0.25">
      <c r="A36" s="271" t="s">
        <v>77</v>
      </c>
      <c r="B36" s="272"/>
      <c r="C36" s="273"/>
      <c r="D36" s="147" t="s">
        <v>17</v>
      </c>
      <c r="E36" s="108">
        <f>E37</f>
        <v>0</v>
      </c>
      <c r="F36" s="108">
        <f>F37</f>
        <v>0</v>
      </c>
      <c r="G36" s="108"/>
    </row>
    <row r="37" spans="1:7" ht="24.95" customHeight="1" x14ac:dyDescent="0.25">
      <c r="A37" s="265">
        <v>3</v>
      </c>
      <c r="B37" s="266"/>
      <c r="C37" s="267"/>
      <c r="D37" s="36" t="s">
        <v>19</v>
      </c>
      <c r="E37" s="149">
        <f>E38</f>
        <v>0</v>
      </c>
      <c r="F37" s="149">
        <f t="shared" ref="F37" si="3">F38</f>
        <v>0</v>
      </c>
      <c r="G37" s="57"/>
    </row>
    <row r="38" spans="1:7" ht="24.95" customHeight="1" x14ac:dyDescent="0.25">
      <c r="A38" s="259">
        <v>34</v>
      </c>
      <c r="B38" s="260"/>
      <c r="C38" s="261"/>
      <c r="D38" s="36" t="s">
        <v>57</v>
      </c>
      <c r="E38" s="199">
        <v>0</v>
      </c>
      <c r="F38" s="149">
        <f>F39</f>
        <v>0</v>
      </c>
      <c r="G38" s="75"/>
    </row>
    <row r="39" spans="1:7" ht="24.95" customHeight="1" x14ac:dyDescent="0.25">
      <c r="A39" s="262">
        <v>343</v>
      </c>
      <c r="B39" s="263"/>
      <c r="C39" s="264"/>
      <c r="D39" s="119" t="s">
        <v>173</v>
      </c>
      <c r="E39" s="57"/>
      <c r="F39" s="149">
        <f>F40+F41</f>
        <v>0</v>
      </c>
      <c r="G39" s="58"/>
    </row>
    <row r="40" spans="1:7" ht="24.95" customHeight="1" x14ac:dyDescent="0.25">
      <c r="A40" s="262">
        <v>3431</v>
      </c>
      <c r="B40" s="263"/>
      <c r="C40" s="264"/>
      <c r="D40" s="118" t="s">
        <v>174</v>
      </c>
      <c r="E40" s="57"/>
      <c r="F40" s="149">
        <v>0</v>
      </c>
      <c r="G40" s="58"/>
    </row>
    <row r="41" spans="1:7" ht="24.95" customHeight="1" x14ac:dyDescent="0.25">
      <c r="A41" s="262">
        <v>3433</v>
      </c>
      <c r="B41" s="263"/>
      <c r="C41" s="264"/>
      <c r="D41" s="119" t="s">
        <v>175</v>
      </c>
      <c r="E41" s="57"/>
      <c r="F41" s="149">
        <v>0</v>
      </c>
      <c r="G41" s="58"/>
    </row>
    <row r="42" spans="1:7" ht="24.95" customHeight="1" x14ac:dyDescent="0.25">
      <c r="A42" s="274" t="s">
        <v>58</v>
      </c>
      <c r="B42" s="275"/>
      <c r="C42" s="276"/>
      <c r="D42" s="62" t="s">
        <v>216</v>
      </c>
      <c r="E42" s="69">
        <f>E44</f>
        <v>0</v>
      </c>
      <c r="F42" s="69">
        <f t="shared" ref="F42" si="4">F44</f>
        <v>0</v>
      </c>
      <c r="G42" s="69">
        <v>0</v>
      </c>
    </row>
    <row r="43" spans="1:7" s="77" customFormat="1" ht="24.95" customHeight="1" x14ac:dyDescent="0.25">
      <c r="A43" s="271" t="s">
        <v>77</v>
      </c>
      <c r="B43" s="272"/>
      <c r="C43" s="273"/>
      <c r="D43" s="147" t="s">
        <v>17</v>
      </c>
      <c r="E43" s="108">
        <f>E44</f>
        <v>0</v>
      </c>
      <c r="F43" s="108">
        <f t="shared" ref="F43:F44" si="5">F44</f>
        <v>0</v>
      </c>
      <c r="G43" s="108"/>
    </row>
    <row r="44" spans="1:7" ht="24.95" customHeight="1" x14ac:dyDescent="0.25">
      <c r="A44" s="265">
        <v>4</v>
      </c>
      <c r="B44" s="266"/>
      <c r="C44" s="267"/>
      <c r="D44" s="36" t="s">
        <v>21</v>
      </c>
      <c r="E44" s="149">
        <f>E45</f>
        <v>0</v>
      </c>
      <c r="F44" s="149">
        <f t="shared" si="5"/>
        <v>0</v>
      </c>
      <c r="G44" s="57"/>
    </row>
    <row r="45" spans="1:7" ht="24.95" customHeight="1" x14ac:dyDescent="0.25">
      <c r="A45" s="259">
        <v>42</v>
      </c>
      <c r="B45" s="260"/>
      <c r="C45" s="261"/>
      <c r="D45" s="36" t="s">
        <v>37</v>
      </c>
      <c r="E45" s="149">
        <v>0</v>
      </c>
      <c r="F45" s="149">
        <f>SUM(F46:F50)</f>
        <v>0</v>
      </c>
      <c r="G45" s="75"/>
    </row>
    <row r="46" spans="1:7" ht="24.95" customHeight="1" x14ac:dyDescent="0.25">
      <c r="A46" s="259">
        <v>4221</v>
      </c>
      <c r="B46" s="260"/>
      <c r="C46" s="261"/>
      <c r="D46" s="171" t="s">
        <v>180</v>
      </c>
      <c r="E46" s="149"/>
      <c r="F46" s="149">
        <v>0</v>
      </c>
      <c r="G46" s="75"/>
    </row>
    <row r="47" spans="1:7" ht="24.95" customHeight="1" x14ac:dyDescent="0.25">
      <c r="A47" s="259">
        <v>4223</v>
      </c>
      <c r="B47" s="260"/>
      <c r="C47" s="261"/>
      <c r="D47" s="171" t="s">
        <v>182</v>
      </c>
      <c r="E47" s="149"/>
      <c r="F47" s="149">
        <v>0</v>
      </c>
      <c r="G47" s="75"/>
    </row>
    <row r="48" spans="1:7" ht="24.95" customHeight="1" x14ac:dyDescent="0.25">
      <c r="A48" s="259">
        <v>4226</v>
      </c>
      <c r="B48" s="260"/>
      <c r="C48" s="261"/>
      <c r="D48" s="171" t="s">
        <v>204</v>
      </c>
      <c r="E48" s="149"/>
      <c r="F48" s="149"/>
      <c r="G48" s="75"/>
    </row>
    <row r="49" spans="1:7" ht="24.95" customHeight="1" x14ac:dyDescent="0.25">
      <c r="A49" s="259">
        <v>4227</v>
      </c>
      <c r="B49" s="260"/>
      <c r="C49" s="261"/>
      <c r="D49" s="171" t="s">
        <v>181</v>
      </c>
      <c r="E49" s="149"/>
      <c r="F49" s="149"/>
      <c r="G49" s="75"/>
    </row>
    <row r="50" spans="1:7" ht="24.95" customHeight="1" x14ac:dyDescent="0.25">
      <c r="A50" s="259">
        <v>4241</v>
      </c>
      <c r="B50" s="260"/>
      <c r="C50" s="261"/>
      <c r="D50" s="171" t="s">
        <v>203</v>
      </c>
      <c r="E50" s="149"/>
      <c r="F50" s="149"/>
      <c r="G50" s="75"/>
    </row>
    <row r="51" spans="1:7" ht="24.95" customHeight="1" x14ac:dyDescent="0.25">
      <c r="A51" s="274" t="s">
        <v>59</v>
      </c>
      <c r="B51" s="275"/>
      <c r="C51" s="276"/>
      <c r="D51" s="62" t="s">
        <v>217</v>
      </c>
      <c r="E51" s="69">
        <f>E53</f>
        <v>0</v>
      </c>
      <c r="F51" s="69">
        <f t="shared" ref="F51" si="6">F53</f>
        <v>0</v>
      </c>
      <c r="G51" s="69">
        <v>0</v>
      </c>
    </row>
    <row r="52" spans="1:7" s="77" customFormat="1" ht="24.95" customHeight="1" x14ac:dyDescent="0.25">
      <c r="A52" s="271" t="s">
        <v>77</v>
      </c>
      <c r="B52" s="272"/>
      <c r="C52" s="273"/>
      <c r="D52" s="147" t="s">
        <v>17</v>
      </c>
      <c r="E52" s="108">
        <f>E53</f>
        <v>0</v>
      </c>
      <c r="F52" s="108">
        <f>F53</f>
        <v>0</v>
      </c>
      <c r="G52" s="108"/>
    </row>
    <row r="53" spans="1:7" ht="24.95" customHeight="1" x14ac:dyDescent="0.25">
      <c r="A53" s="265">
        <v>4</v>
      </c>
      <c r="B53" s="266"/>
      <c r="C53" s="267"/>
      <c r="D53" s="36" t="s">
        <v>21</v>
      </c>
      <c r="E53" s="149">
        <f>E54</f>
        <v>0</v>
      </c>
      <c r="F53" s="149">
        <f t="shared" ref="F53" si="7">F54</f>
        <v>0</v>
      </c>
      <c r="G53" s="57"/>
    </row>
    <row r="54" spans="1:7" ht="24.95" customHeight="1" x14ac:dyDescent="0.25">
      <c r="A54" s="259">
        <v>45</v>
      </c>
      <c r="B54" s="260"/>
      <c r="C54" s="261"/>
      <c r="D54" s="52" t="s">
        <v>45</v>
      </c>
      <c r="E54" s="149">
        <v>0</v>
      </c>
      <c r="F54" s="149">
        <f>F55</f>
        <v>0</v>
      </c>
      <c r="G54" s="75"/>
    </row>
    <row r="55" spans="1:7" ht="24.95" customHeight="1" x14ac:dyDescent="0.25">
      <c r="A55" s="262">
        <v>451</v>
      </c>
      <c r="B55" s="263"/>
      <c r="C55" s="264"/>
      <c r="D55" s="118" t="s">
        <v>185</v>
      </c>
      <c r="E55" s="57"/>
      <c r="F55" s="149">
        <f>F56</f>
        <v>0</v>
      </c>
      <c r="G55" s="58"/>
    </row>
    <row r="56" spans="1:7" ht="24.95" customHeight="1" x14ac:dyDescent="0.25">
      <c r="A56" s="262">
        <v>4511</v>
      </c>
      <c r="B56" s="263"/>
      <c r="C56" s="264"/>
      <c r="D56" s="118" t="s">
        <v>185</v>
      </c>
      <c r="E56" s="57"/>
      <c r="F56" s="149">
        <v>0</v>
      </c>
      <c r="G56" s="58"/>
    </row>
    <row r="57" spans="1:7" ht="24.95" customHeight="1" x14ac:dyDescent="0.25">
      <c r="A57" s="274" t="s">
        <v>218</v>
      </c>
      <c r="B57" s="275"/>
      <c r="C57" s="276"/>
      <c r="D57" s="202" t="s">
        <v>219</v>
      </c>
      <c r="E57" s="69">
        <f>E59</f>
        <v>18897.88</v>
      </c>
      <c r="F57" s="223">
        <f t="shared" ref="F57" si="8">F59</f>
        <v>0</v>
      </c>
      <c r="G57" s="69">
        <v>0</v>
      </c>
    </row>
    <row r="58" spans="1:7" ht="24.95" customHeight="1" x14ac:dyDescent="0.25">
      <c r="A58" s="271" t="s">
        <v>77</v>
      </c>
      <c r="B58" s="272"/>
      <c r="C58" s="273"/>
      <c r="D58" s="203" t="s">
        <v>17</v>
      </c>
      <c r="E58" s="108">
        <f>E59</f>
        <v>18897.88</v>
      </c>
      <c r="F58" s="108">
        <f>F59</f>
        <v>0</v>
      </c>
      <c r="G58" s="108">
        <f>(F58/E58)*100</f>
        <v>0</v>
      </c>
    </row>
    <row r="59" spans="1:7" ht="24.95" customHeight="1" x14ac:dyDescent="0.25">
      <c r="A59" s="265">
        <v>3</v>
      </c>
      <c r="B59" s="266"/>
      <c r="C59" s="267"/>
      <c r="D59" s="201" t="s">
        <v>19</v>
      </c>
      <c r="E59" s="149">
        <f>E60</f>
        <v>18897.88</v>
      </c>
      <c r="F59" s="149">
        <f t="shared" ref="F59" si="9">F60</f>
        <v>0</v>
      </c>
      <c r="G59" s="57"/>
    </row>
    <row r="60" spans="1:7" ht="24.95" customHeight="1" x14ac:dyDescent="0.25">
      <c r="A60" s="259">
        <v>32</v>
      </c>
      <c r="B60" s="260"/>
      <c r="C60" s="261"/>
      <c r="D60" s="201" t="s">
        <v>29</v>
      </c>
      <c r="E60" s="149">
        <v>18897.88</v>
      </c>
      <c r="F60" s="149">
        <f>F61</f>
        <v>0</v>
      </c>
      <c r="G60" s="75">
        <f>(F60/E60)*100</f>
        <v>0</v>
      </c>
    </row>
    <row r="61" spans="1:7" ht="24.95" customHeight="1" x14ac:dyDescent="0.25">
      <c r="A61" s="280">
        <v>321</v>
      </c>
      <c r="B61" s="281"/>
      <c r="C61" s="282"/>
      <c r="D61" s="118" t="s">
        <v>146</v>
      </c>
      <c r="E61" s="57"/>
      <c r="F61" s="149">
        <f>F62</f>
        <v>0</v>
      </c>
      <c r="G61" s="58"/>
    </row>
    <row r="62" spans="1:7" ht="24.95" customHeight="1" x14ac:dyDescent="0.25">
      <c r="A62" s="262">
        <v>3211</v>
      </c>
      <c r="B62" s="263"/>
      <c r="C62" s="264"/>
      <c r="D62" s="118" t="s">
        <v>147</v>
      </c>
      <c r="E62" s="57"/>
      <c r="F62" s="149">
        <v>0</v>
      </c>
      <c r="G62" s="58"/>
    </row>
    <row r="63" spans="1:7" ht="24.95" customHeight="1" x14ac:dyDescent="0.25">
      <c r="A63" s="274" t="s">
        <v>220</v>
      </c>
      <c r="B63" s="275"/>
      <c r="C63" s="276"/>
      <c r="D63" s="202" t="s">
        <v>221</v>
      </c>
      <c r="E63" s="69">
        <f>E65</f>
        <v>92000</v>
      </c>
      <c r="F63" s="223">
        <f t="shared" ref="F63" si="10">F65</f>
        <v>0</v>
      </c>
      <c r="G63" s="230">
        <f>(F63/E63)*100</f>
        <v>0</v>
      </c>
    </row>
    <row r="64" spans="1:7" ht="24.95" customHeight="1" x14ac:dyDescent="0.25">
      <c r="A64" s="271" t="s">
        <v>77</v>
      </c>
      <c r="B64" s="272"/>
      <c r="C64" s="273"/>
      <c r="D64" s="203" t="s">
        <v>17</v>
      </c>
      <c r="E64" s="108">
        <f>E65</f>
        <v>92000</v>
      </c>
      <c r="F64" s="108">
        <f>F65</f>
        <v>0</v>
      </c>
      <c r="G64" s="108">
        <f>(F64/E64)*100</f>
        <v>0</v>
      </c>
    </row>
    <row r="65" spans="1:7" ht="24.95" customHeight="1" x14ac:dyDescent="0.25">
      <c r="A65" s="265">
        <v>4</v>
      </c>
      <c r="B65" s="266"/>
      <c r="C65" s="267"/>
      <c r="D65" s="201" t="s">
        <v>21</v>
      </c>
      <c r="E65" s="149">
        <f>E66</f>
        <v>92000</v>
      </c>
      <c r="F65" s="149">
        <f t="shared" ref="F65" si="11">F66</f>
        <v>0</v>
      </c>
      <c r="G65" s="57"/>
    </row>
    <row r="66" spans="1:7" ht="24.95" customHeight="1" x14ac:dyDescent="0.25">
      <c r="A66" s="259">
        <v>45</v>
      </c>
      <c r="B66" s="260"/>
      <c r="C66" s="261"/>
      <c r="D66" s="52" t="s">
        <v>45</v>
      </c>
      <c r="E66" s="149">
        <v>92000</v>
      </c>
      <c r="F66" s="149">
        <f>F67</f>
        <v>0</v>
      </c>
      <c r="G66" s="75">
        <f>(F66/E66)*100</f>
        <v>0</v>
      </c>
    </row>
    <row r="67" spans="1:7" ht="24.95" customHeight="1" x14ac:dyDescent="0.25">
      <c r="A67" s="262">
        <v>451</v>
      </c>
      <c r="B67" s="263"/>
      <c r="C67" s="264"/>
      <c r="D67" s="118" t="s">
        <v>185</v>
      </c>
      <c r="E67" s="57"/>
      <c r="F67" s="149">
        <v>0</v>
      </c>
      <c r="G67" s="58"/>
    </row>
    <row r="68" spans="1:7" ht="24.95" customHeight="1" x14ac:dyDescent="0.25">
      <c r="A68" s="262">
        <v>4511</v>
      </c>
      <c r="B68" s="263"/>
      <c r="C68" s="264"/>
      <c r="D68" s="118" t="s">
        <v>185</v>
      </c>
      <c r="E68" s="57"/>
      <c r="F68" s="149">
        <v>0</v>
      </c>
      <c r="G68" s="58"/>
    </row>
    <row r="69" spans="1:7" ht="24.95" customHeight="1" x14ac:dyDescent="0.25">
      <c r="A69" s="268" t="s">
        <v>235</v>
      </c>
      <c r="B69" s="269"/>
      <c r="C69" s="270"/>
      <c r="D69" s="150" t="s">
        <v>234</v>
      </c>
      <c r="E69" s="57">
        <v>92000</v>
      </c>
      <c r="F69" s="199"/>
      <c r="G69" s="58"/>
    </row>
    <row r="70" spans="1:7" ht="32.450000000000003" customHeight="1" x14ac:dyDescent="0.25">
      <c r="A70" s="274" t="s">
        <v>60</v>
      </c>
      <c r="B70" s="275"/>
      <c r="C70" s="276"/>
      <c r="D70" s="62" t="s">
        <v>61</v>
      </c>
      <c r="E70" s="69">
        <f>E71+E74+E77+E85+E93+E112</f>
        <v>1075440.78</v>
      </c>
      <c r="F70" s="69">
        <f>F71+F74+F77+F85+F93+F112</f>
        <v>1156377.56</v>
      </c>
      <c r="G70" s="230">
        <f>(F70/E70)*100</f>
        <v>107.52591695472064</v>
      </c>
    </row>
    <row r="71" spans="1:7" s="77" customFormat="1" ht="24.95" customHeight="1" x14ac:dyDescent="0.25">
      <c r="A71" s="271" t="s">
        <v>78</v>
      </c>
      <c r="B71" s="272"/>
      <c r="C71" s="273"/>
      <c r="D71" s="147" t="s">
        <v>79</v>
      </c>
      <c r="E71" s="108">
        <f>E72</f>
        <v>400</v>
      </c>
      <c r="F71" s="108">
        <f t="shared" ref="F71:F72" si="12">F72</f>
        <v>0</v>
      </c>
      <c r="G71" s="108">
        <f>(F71/E71)*100</f>
        <v>0</v>
      </c>
    </row>
    <row r="72" spans="1:7" ht="24.95" customHeight="1" x14ac:dyDescent="0.25">
      <c r="A72" s="265">
        <v>3</v>
      </c>
      <c r="B72" s="266"/>
      <c r="C72" s="267"/>
      <c r="D72" s="63" t="s">
        <v>19</v>
      </c>
      <c r="E72" s="149">
        <f>E73</f>
        <v>400</v>
      </c>
      <c r="F72" s="149">
        <f t="shared" si="12"/>
        <v>0</v>
      </c>
      <c r="G72" s="57"/>
    </row>
    <row r="73" spans="1:7" ht="24.95" customHeight="1" x14ac:dyDescent="0.25">
      <c r="A73" s="259">
        <v>31</v>
      </c>
      <c r="B73" s="260"/>
      <c r="C73" s="261"/>
      <c r="D73" s="63" t="s">
        <v>105</v>
      </c>
      <c r="E73" s="149">
        <v>400</v>
      </c>
      <c r="F73" s="149">
        <v>0</v>
      </c>
      <c r="G73" s="75">
        <f>(F73/E73)*100</f>
        <v>0</v>
      </c>
    </row>
    <row r="74" spans="1:7" s="77" customFormat="1" ht="24.95" customHeight="1" x14ac:dyDescent="0.25">
      <c r="A74" s="268" t="s">
        <v>100</v>
      </c>
      <c r="B74" s="269"/>
      <c r="C74" s="270"/>
      <c r="D74" s="74" t="s">
        <v>84</v>
      </c>
      <c r="E74" s="75">
        <f>E75</f>
        <v>0</v>
      </c>
      <c r="F74" s="108">
        <f t="shared" ref="F74:F75" si="13">F75</f>
        <v>0</v>
      </c>
      <c r="G74" s="75"/>
    </row>
    <row r="75" spans="1:7" ht="24.95" customHeight="1" x14ac:dyDescent="0.25">
      <c r="A75" s="265">
        <v>3</v>
      </c>
      <c r="B75" s="266"/>
      <c r="C75" s="267"/>
      <c r="D75" s="63" t="s">
        <v>19</v>
      </c>
      <c r="E75" s="57">
        <f>E76</f>
        <v>0</v>
      </c>
      <c r="F75" s="149">
        <f t="shared" si="13"/>
        <v>0</v>
      </c>
      <c r="G75" s="57"/>
    </row>
    <row r="76" spans="1:7" ht="24.95" customHeight="1" x14ac:dyDescent="0.25">
      <c r="A76" s="259">
        <v>31</v>
      </c>
      <c r="B76" s="260"/>
      <c r="C76" s="261"/>
      <c r="D76" s="63" t="s">
        <v>186</v>
      </c>
      <c r="E76" s="57">
        <v>0</v>
      </c>
      <c r="F76" s="149">
        <v>0</v>
      </c>
      <c r="G76" s="75"/>
    </row>
    <row r="77" spans="1:7" s="77" customFormat="1" ht="24.95" customHeight="1" x14ac:dyDescent="0.25">
      <c r="A77" s="271" t="s">
        <v>80</v>
      </c>
      <c r="B77" s="272"/>
      <c r="C77" s="273"/>
      <c r="D77" s="147" t="s">
        <v>99</v>
      </c>
      <c r="E77" s="108">
        <f>E78</f>
        <v>0</v>
      </c>
      <c r="F77" s="108">
        <f>F78</f>
        <v>0</v>
      </c>
      <c r="G77" s="108"/>
    </row>
    <row r="78" spans="1:7" ht="24.95" customHeight="1" x14ac:dyDescent="0.25">
      <c r="A78" s="265">
        <v>3</v>
      </c>
      <c r="B78" s="266"/>
      <c r="C78" s="267"/>
      <c r="D78" s="63" t="s">
        <v>19</v>
      </c>
      <c r="E78" s="149">
        <f>E79</f>
        <v>0</v>
      </c>
      <c r="F78" s="149">
        <f t="shared" ref="F78" si="14">F79</f>
        <v>0</v>
      </c>
      <c r="G78" s="57"/>
    </row>
    <row r="79" spans="1:7" ht="24.95" customHeight="1" x14ac:dyDescent="0.25">
      <c r="A79" s="259">
        <v>31</v>
      </c>
      <c r="B79" s="260"/>
      <c r="C79" s="261"/>
      <c r="D79" s="63" t="s">
        <v>20</v>
      </c>
      <c r="E79" s="149">
        <v>0</v>
      </c>
      <c r="F79" s="149">
        <f>F80+F83</f>
        <v>0</v>
      </c>
      <c r="G79" s="75"/>
    </row>
    <row r="80" spans="1:7" ht="24.95" customHeight="1" x14ac:dyDescent="0.25">
      <c r="A80" s="262">
        <v>311</v>
      </c>
      <c r="B80" s="263"/>
      <c r="C80" s="264"/>
      <c r="D80" s="118" t="s">
        <v>141</v>
      </c>
      <c r="E80" s="57"/>
      <c r="F80" s="149">
        <f>F81+F82</f>
        <v>0</v>
      </c>
      <c r="G80" s="58"/>
    </row>
    <row r="81" spans="1:7" ht="24.95" customHeight="1" x14ac:dyDescent="0.25">
      <c r="A81" s="262">
        <v>3111</v>
      </c>
      <c r="B81" s="263"/>
      <c r="C81" s="264"/>
      <c r="D81" s="118" t="s">
        <v>142</v>
      </c>
      <c r="E81" s="57"/>
      <c r="F81" s="149"/>
      <c r="G81" s="58"/>
    </row>
    <row r="82" spans="1:7" ht="24.95" customHeight="1" x14ac:dyDescent="0.25">
      <c r="A82" s="262">
        <v>3112</v>
      </c>
      <c r="B82" s="263"/>
      <c r="C82" s="264"/>
      <c r="D82" s="118" t="s">
        <v>188</v>
      </c>
      <c r="E82" s="57"/>
      <c r="F82" s="149"/>
      <c r="G82" s="58"/>
    </row>
    <row r="83" spans="1:7" ht="24.95" customHeight="1" x14ac:dyDescent="0.25">
      <c r="A83" s="262">
        <v>313</v>
      </c>
      <c r="B83" s="263"/>
      <c r="C83" s="264"/>
      <c r="D83" s="118" t="s">
        <v>144</v>
      </c>
      <c r="E83" s="57"/>
      <c r="F83" s="149">
        <f>F84</f>
        <v>0</v>
      </c>
      <c r="G83" s="58"/>
    </row>
    <row r="84" spans="1:7" ht="24.95" customHeight="1" x14ac:dyDescent="0.25">
      <c r="A84" s="262">
        <v>3132</v>
      </c>
      <c r="B84" s="263"/>
      <c r="C84" s="264"/>
      <c r="D84" s="118" t="s">
        <v>145</v>
      </c>
      <c r="E84" s="57"/>
      <c r="F84" s="149"/>
      <c r="G84" s="58"/>
    </row>
    <row r="85" spans="1:7" s="77" customFormat="1" ht="24.95" customHeight="1" x14ac:dyDescent="0.25">
      <c r="A85" s="271" t="s">
        <v>91</v>
      </c>
      <c r="B85" s="272"/>
      <c r="C85" s="273"/>
      <c r="D85" s="147" t="s">
        <v>88</v>
      </c>
      <c r="E85" s="108">
        <v>0</v>
      </c>
      <c r="F85" s="108">
        <f>F86</f>
        <v>0</v>
      </c>
      <c r="G85" s="108" t="e">
        <f>(F85/E85)*100</f>
        <v>#DIV/0!</v>
      </c>
    </row>
    <row r="86" spans="1:7" ht="24.95" customHeight="1" x14ac:dyDescent="0.25">
      <c r="A86" s="265">
        <v>3</v>
      </c>
      <c r="B86" s="266"/>
      <c r="C86" s="267"/>
      <c r="D86" s="63" t="s">
        <v>19</v>
      </c>
      <c r="E86" s="149">
        <v>0</v>
      </c>
      <c r="F86" s="149">
        <f>F87+F90</f>
        <v>0</v>
      </c>
      <c r="G86" s="57"/>
    </row>
    <row r="87" spans="1:7" ht="24.95" customHeight="1" x14ac:dyDescent="0.25">
      <c r="A87" s="259">
        <v>31</v>
      </c>
      <c r="B87" s="260"/>
      <c r="C87" s="261"/>
      <c r="D87" s="63" t="s">
        <v>20</v>
      </c>
      <c r="E87" s="149">
        <v>0</v>
      </c>
      <c r="F87" s="149">
        <f>F88</f>
        <v>0</v>
      </c>
      <c r="G87" s="75" t="e">
        <f>(F87/E87)*100</f>
        <v>#DIV/0!</v>
      </c>
    </row>
    <row r="88" spans="1:7" ht="24.95" customHeight="1" x14ac:dyDescent="0.25">
      <c r="A88" s="262">
        <v>311</v>
      </c>
      <c r="B88" s="263"/>
      <c r="C88" s="264"/>
      <c r="D88" s="118" t="s">
        <v>141</v>
      </c>
      <c r="E88" s="149"/>
      <c r="F88" s="149">
        <f>F89</f>
        <v>0</v>
      </c>
      <c r="G88" s="58"/>
    </row>
    <row r="89" spans="1:7" ht="24.95" customHeight="1" x14ac:dyDescent="0.25">
      <c r="A89" s="262">
        <v>3111</v>
      </c>
      <c r="B89" s="263"/>
      <c r="C89" s="264"/>
      <c r="D89" s="118" t="s">
        <v>142</v>
      </c>
      <c r="E89" s="149"/>
      <c r="F89" s="149">
        <v>0</v>
      </c>
      <c r="G89" s="58"/>
    </row>
    <row r="90" spans="1:7" ht="24.95" customHeight="1" x14ac:dyDescent="0.25">
      <c r="A90" s="259">
        <v>32</v>
      </c>
      <c r="B90" s="260"/>
      <c r="C90" s="261"/>
      <c r="D90" s="63" t="s">
        <v>95</v>
      </c>
      <c r="E90" s="149">
        <v>0</v>
      </c>
      <c r="F90" s="149">
        <f>F91</f>
        <v>0</v>
      </c>
      <c r="G90" s="75" t="e">
        <f>(F90/E90)*100</f>
        <v>#DIV/0!</v>
      </c>
    </row>
    <row r="91" spans="1:7" ht="24.95" customHeight="1" x14ac:dyDescent="0.25">
      <c r="A91" s="262">
        <v>321</v>
      </c>
      <c r="B91" s="263"/>
      <c r="C91" s="264"/>
      <c r="D91" s="118" t="s">
        <v>146</v>
      </c>
      <c r="E91" s="57"/>
      <c r="F91" s="149">
        <f>F92</f>
        <v>0</v>
      </c>
      <c r="G91" s="58"/>
    </row>
    <row r="92" spans="1:7" ht="24.95" customHeight="1" x14ac:dyDescent="0.25">
      <c r="A92" s="262">
        <v>3212</v>
      </c>
      <c r="B92" s="263"/>
      <c r="C92" s="264"/>
      <c r="D92" s="118" t="s">
        <v>148</v>
      </c>
      <c r="E92" s="149"/>
      <c r="F92" s="149">
        <v>0</v>
      </c>
      <c r="G92" s="58"/>
    </row>
    <row r="93" spans="1:7" s="77" customFormat="1" ht="24.95" customHeight="1" x14ac:dyDescent="0.25">
      <c r="A93" s="271" t="s">
        <v>76</v>
      </c>
      <c r="B93" s="272"/>
      <c r="C93" s="273"/>
      <c r="D93" s="147" t="s">
        <v>90</v>
      </c>
      <c r="E93" s="108">
        <f>E94</f>
        <v>1075040.78</v>
      </c>
      <c r="F93" s="192">
        <f>F94</f>
        <v>1156377.56</v>
      </c>
      <c r="G93" s="108">
        <f>(F93/E93)*100</f>
        <v>107.56592508053508</v>
      </c>
    </row>
    <row r="94" spans="1:7" ht="24.95" customHeight="1" x14ac:dyDescent="0.25">
      <c r="A94" s="265">
        <v>3</v>
      </c>
      <c r="B94" s="266"/>
      <c r="C94" s="267"/>
      <c r="D94" s="36" t="s">
        <v>19</v>
      </c>
      <c r="E94" s="149">
        <f>E95+E103+E109</f>
        <v>1075040.78</v>
      </c>
      <c r="F94" s="199">
        <f>F95+F103+F109</f>
        <v>1156377.56</v>
      </c>
      <c r="G94" s="57"/>
    </row>
    <row r="95" spans="1:7" ht="24.95" customHeight="1" x14ac:dyDescent="0.25">
      <c r="A95" s="259">
        <v>31</v>
      </c>
      <c r="B95" s="260"/>
      <c r="C95" s="261"/>
      <c r="D95" s="36" t="s">
        <v>20</v>
      </c>
      <c r="E95" s="149">
        <v>1054855.45</v>
      </c>
      <c r="F95" s="149">
        <f>F96+F98+F100</f>
        <v>1130913.33</v>
      </c>
      <c r="G95" s="75">
        <f>(F95/E95)*100</f>
        <v>107.21026563402599</v>
      </c>
    </row>
    <row r="96" spans="1:7" ht="24.95" customHeight="1" x14ac:dyDescent="0.25">
      <c r="A96" s="262">
        <v>311</v>
      </c>
      <c r="B96" s="263"/>
      <c r="C96" s="264"/>
      <c r="D96" s="118" t="s">
        <v>141</v>
      </c>
      <c r="E96" s="73"/>
      <c r="F96" s="149">
        <f>F97</f>
        <v>945188.21</v>
      </c>
      <c r="G96" s="83"/>
    </row>
    <row r="97" spans="1:7" ht="24.95" customHeight="1" x14ac:dyDescent="0.25">
      <c r="A97" s="262">
        <v>3111</v>
      </c>
      <c r="B97" s="263"/>
      <c r="C97" s="264"/>
      <c r="D97" s="118" t="s">
        <v>142</v>
      </c>
      <c r="E97" s="73"/>
      <c r="F97" s="149">
        <v>945188.21</v>
      </c>
      <c r="G97" s="83"/>
    </row>
    <row r="98" spans="1:7" ht="24.95" customHeight="1" x14ac:dyDescent="0.25">
      <c r="A98" s="262">
        <v>312</v>
      </c>
      <c r="B98" s="263"/>
      <c r="C98" s="264"/>
      <c r="D98" s="118" t="s">
        <v>143</v>
      </c>
      <c r="E98" s="73"/>
      <c r="F98" s="149">
        <f>F99</f>
        <v>29769.05</v>
      </c>
      <c r="G98" s="83"/>
    </row>
    <row r="99" spans="1:7" ht="24.95" customHeight="1" x14ac:dyDescent="0.25">
      <c r="A99" s="262">
        <v>3121</v>
      </c>
      <c r="B99" s="263"/>
      <c r="C99" s="264"/>
      <c r="D99" s="118" t="s">
        <v>143</v>
      </c>
      <c r="E99" s="73"/>
      <c r="F99" s="149">
        <v>29769.05</v>
      </c>
      <c r="G99" s="83"/>
    </row>
    <row r="100" spans="1:7" ht="24.95" customHeight="1" x14ac:dyDescent="0.25">
      <c r="A100" s="262">
        <v>313</v>
      </c>
      <c r="B100" s="263"/>
      <c r="C100" s="264"/>
      <c r="D100" s="118" t="s">
        <v>144</v>
      </c>
      <c r="E100" s="73"/>
      <c r="F100" s="149">
        <f t="shared" ref="F100" si="15">F101+F120</f>
        <v>155956.07</v>
      </c>
      <c r="G100" s="83"/>
    </row>
    <row r="101" spans="1:7" ht="24.95" customHeight="1" x14ac:dyDescent="0.25">
      <c r="A101" s="262">
        <v>3132</v>
      </c>
      <c r="B101" s="263"/>
      <c r="C101" s="264"/>
      <c r="D101" s="118" t="s">
        <v>145</v>
      </c>
      <c r="E101" s="73"/>
      <c r="F101" s="149">
        <v>155956.07</v>
      </c>
      <c r="G101" s="83"/>
    </row>
    <row r="102" spans="1:7" ht="24.95" customHeight="1" x14ac:dyDescent="0.25">
      <c r="A102" s="64"/>
      <c r="B102" s="65"/>
      <c r="C102" s="66"/>
      <c r="D102" s="72" t="s">
        <v>96</v>
      </c>
      <c r="E102" s="148">
        <v>0</v>
      </c>
      <c r="F102" s="149">
        <v>0</v>
      </c>
      <c r="G102" s="83"/>
    </row>
    <row r="103" spans="1:7" ht="24.95" customHeight="1" x14ac:dyDescent="0.25">
      <c r="A103" s="259">
        <v>32</v>
      </c>
      <c r="B103" s="260"/>
      <c r="C103" s="261"/>
      <c r="D103" s="36" t="s">
        <v>29</v>
      </c>
      <c r="E103" s="149">
        <v>20185.330000000002</v>
      </c>
      <c r="F103" s="149">
        <f>F104+F106</f>
        <v>25464.230000000003</v>
      </c>
      <c r="G103" s="75">
        <f>(F103/E103)*100</f>
        <v>126.15216100009266</v>
      </c>
    </row>
    <row r="104" spans="1:7" ht="24.95" customHeight="1" x14ac:dyDescent="0.25">
      <c r="A104" s="262">
        <v>321</v>
      </c>
      <c r="B104" s="263"/>
      <c r="C104" s="264"/>
      <c r="D104" s="72" t="s">
        <v>97</v>
      </c>
      <c r="E104" s="148"/>
      <c r="F104" s="149">
        <f>F105+F124</f>
        <v>23933.15</v>
      </c>
      <c r="G104" s="83"/>
    </row>
    <row r="105" spans="1:7" ht="24.95" customHeight="1" x14ac:dyDescent="0.25">
      <c r="A105" s="262">
        <v>3212</v>
      </c>
      <c r="B105" s="263"/>
      <c r="C105" s="264"/>
      <c r="D105" s="118" t="s">
        <v>148</v>
      </c>
      <c r="E105" s="73"/>
      <c r="F105" s="149">
        <v>23933.15</v>
      </c>
      <c r="G105" s="83"/>
    </row>
    <row r="106" spans="1:7" ht="24.95" customHeight="1" x14ac:dyDescent="0.25">
      <c r="A106" s="262">
        <v>329</v>
      </c>
      <c r="B106" s="263"/>
      <c r="C106" s="264"/>
      <c r="D106" s="72" t="s">
        <v>98</v>
      </c>
      <c r="E106" s="148"/>
      <c r="F106" s="149">
        <f>F107</f>
        <v>1531.08</v>
      </c>
      <c r="G106" s="83"/>
    </row>
    <row r="107" spans="1:7" ht="24.95" customHeight="1" x14ac:dyDescent="0.25">
      <c r="A107" s="262">
        <v>3295</v>
      </c>
      <c r="B107" s="263"/>
      <c r="C107" s="264"/>
      <c r="D107" s="119" t="s">
        <v>172</v>
      </c>
      <c r="E107" s="73"/>
      <c r="F107" s="149">
        <v>1531.08</v>
      </c>
      <c r="G107" s="83"/>
    </row>
    <row r="108" spans="1:7" ht="24.95" customHeight="1" x14ac:dyDescent="0.25">
      <c r="A108" s="262">
        <v>3296</v>
      </c>
      <c r="B108" s="263"/>
      <c r="C108" s="264"/>
      <c r="D108" s="72" t="s">
        <v>192</v>
      </c>
      <c r="E108" s="148">
        <v>0</v>
      </c>
      <c r="F108" s="149">
        <v>0</v>
      </c>
      <c r="G108" s="83"/>
    </row>
    <row r="109" spans="1:7" ht="24.95" customHeight="1" x14ac:dyDescent="0.25">
      <c r="A109" s="259">
        <v>34</v>
      </c>
      <c r="B109" s="260"/>
      <c r="C109" s="261"/>
      <c r="D109" s="118" t="s">
        <v>195</v>
      </c>
      <c r="E109" s="149">
        <v>0</v>
      </c>
      <c r="F109" s="149">
        <v>0</v>
      </c>
      <c r="G109" s="83"/>
    </row>
    <row r="110" spans="1:7" ht="24.95" customHeight="1" x14ac:dyDescent="0.25">
      <c r="A110" s="262">
        <v>343</v>
      </c>
      <c r="B110" s="263"/>
      <c r="C110" s="264"/>
      <c r="D110" s="150" t="s">
        <v>173</v>
      </c>
      <c r="E110" s="148">
        <v>0</v>
      </c>
      <c r="F110" s="149">
        <v>0</v>
      </c>
      <c r="G110" s="83"/>
    </row>
    <row r="111" spans="1:7" ht="24.95" customHeight="1" x14ac:dyDescent="0.25">
      <c r="A111" s="262">
        <v>3433</v>
      </c>
      <c r="B111" s="263"/>
      <c r="C111" s="264"/>
      <c r="D111" s="150" t="s">
        <v>175</v>
      </c>
      <c r="E111" s="148">
        <v>0</v>
      </c>
      <c r="F111" s="149">
        <v>0</v>
      </c>
      <c r="G111" s="83"/>
    </row>
    <row r="112" spans="1:7" s="77" customFormat="1" ht="24.95" customHeight="1" x14ac:dyDescent="0.25">
      <c r="A112" s="271" t="s">
        <v>81</v>
      </c>
      <c r="B112" s="272"/>
      <c r="C112" s="273"/>
      <c r="D112" s="147" t="s">
        <v>53</v>
      </c>
      <c r="E112" s="108">
        <f>E113</f>
        <v>0</v>
      </c>
      <c r="F112" s="108">
        <f t="shared" ref="F112:F113" si="16">F113</f>
        <v>0</v>
      </c>
      <c r="G112" s="75"/>
    </row>
    <row r="113" spans="1:7" ht="24.95" customHeight="1" x14ac:dyDescent="0.25">
      <c r="A113" s="265">
        <v>3</v>
      </c>
      <c r="B113" s="266"/>
      <c r="C113" s="267"/>
      <c r="D113" s="63" t="s">
        <v>19</v>
      </c>
      <c r="E113" s="149">
        <v>0</v>
      </c>
      <c r="F113" s="149">
        <f t="shared" si="16"/>
        <v>0</v>
      </c>
      <c r="G113" s="57"/>
    </row>
    <row r="114" spans="1:7" ht="24.95" customHeight="1" x14ac:dyDescent="0.25">
      <c r="A114" s="259">
        <v>31</v>
      </c>
      <c r="B114" s="260"/>
      <c r="C114" s="261"/>
      <c r="D114" s="63" t="s">
        <v>106</v>
      </c>
      <c r="E114" s="149">
        <v>0</v>
      </c>
      <c r="F114" s="149">
        <v>0</v>
      </c>
      <c r="G114" s="75"/>
    </row>
    <row r="115" spans="1:7" ht="24.95" customHeight="1" x14ac:dyDescent="0.25">
      <c r="A115" s="274" t="s">
        <v>62</v>
      </c>
      <c r="B115" s="275"/>
      <c r="C115" s="276"/>
      <c r="D115" s="62" t="s">
        <v>63</v>
      </c>
      <c r="E115" s="69">
        <f>E116+E136+E138+E164+E168+E189+E192</f>
        <v>134180.07</v>
      </c>
      <c r="F115" s="69">
        <f>F116+F138+F164+F168</f>
        <v>110020.34999999999</v>
      </c>
      <c r="G115" s="230">
        <f>(F115/E115)*100</f>
        <v>81.994554034738528</v>
      </c>
    </row>
    <row r="116" spans="1:7" s="78" customFormat="1" ht="24.95" customHeight="1" x14ac:dyDescent="0.2">
      <c r="A116" s="271" t="s">
        <v>78</v>
      </c>
      <c r="B116" s="272"/>
      <c r="C116" s="273"/>
      <c r="D116" s="147" t="s">
        <v>79</v>
      </c>
      <c r="E116" s="108">
        <f>E117</f>
        <v>1535.04</v>
      </c>
      <c r="F116" s="108">
        <f>F117</f>
        <v>5661.53</v>
      </c>
      <c r="G116" s="75">
        <f>(F116/E116)*100</f>
        <v>368.81970502397331</v>
      </c>
    </row>
    <row r="117" spans="1:7" ht="24.95" customHeight="1" x14ac:dyDescent="0.25">
      <c r="A117" s="265">
        <v>3</v>
      </c>
      <c r="B117" s="266"/>
      <c r="C117" s="267"/>
      <c r="D117" s="36" t="s">
        <v>19</v>
      </c>
      <c r="E117" s="149">
        <f>E118</f>
        <v>1535.04</v>
      </c>
      <c r="F117" s="149">
        <f>F118+F137</f>
        <v>5661.53</v>
      </c>
      <c r="G117" s="57"/>
    </row>
    <row r="118" spans="1:7" ht="24.95" customHeight="1" x14ac:dyDescent="0.25">
      <c r="A118" s="259">
        <v>32</v>
      </c>
      <c r="B118" s="260"/>
      <c r="C118" s="261"/>
      <c r="D118" s="63" t="s">
        <v>187</v>
      </c>
      <c r="E118" s="149">
        <f>E119</f>
        <v>1535.04</v>
      </c>
      <c r="F118" s="149">
        <f>F119</f>
        <v>5661.53</v>
      </c>
      <c r="G118" s="75">
        <f>(F118/E118)*100</f>
        <v>368.81970502397331</v>
      </c>
    </row>
    <row r="119" spans="1:7" ht="24.95" customHeight="1" x14ac:dyDescent="0.25">
      <c r="A119" s="259">
        <v>32</v>
      </c>
      <c r="B119" s="260"/>
      <c r="C119" s="261"/>
      <c r="D119" s="63" t="s">
        <v>29</v>
      </c>
      <c r="E119" s="57">
        <v>1535.04</v>
      </c>
      <c r="F119" s="149">
        <f>SUM(F132,F130,F126,F122,F120)</f>
        <v>5661.53</v>
      </c>
      <c r="G119" s="75">
        <f>(F119/E119)*100</f>
        <v>368.81970502397331</v>
      </c>
    </row>
    <row r="120" spans="1:7" ht="24.95" customHeight="1" x14ac:dyDescent="0.25">
      <c r="A120" s="262">
        <v>321</v>
      </c>
      <c r="B120" s="263"/>
      <c r="C120" s="264"/>
      <c r="D120" s="118" t="s">
        <v>146</v>
      </c>
      <c r="E120" s="57"/>
      <c r="F120" s="149">
        <f>F121</f>
        <v>0</v>
      </c>
      <c r="G120" s="75"/>
    </row>
    <row r="121" spans="1:7" ht="24.95" customHeight="1" x14ac:dyDescent="0.25">
      <c r="A121" s="262">
        <v>3211</v>
      </c>
      <c r="B121" s="263"/>
      <c r="C121" s="264"/>
      <c r="D121" s="118" t="s">
        <v>147</v>
      </c>
      <c r="E121" s="57"/>
      <c r="F121" s="149">
        <v>0</v>
      </c>
      <c r="G121" s="75"/>
    </row>
    <row r="122" spans="1:7" ht="24.95" customHeight="1" x14ac:dyDescent="0.25">
      <c r="A122" s="262">
        <v>322</v>
      </c>
      <c r="B122" s="263"/>
      <c r="C122" s="264"/>
      <c r="D122" s="118" t="s">
        <v>151</v>
      </c>
      <c r="E122" s="57"/>
      <c r="F122" s="149">
        <f>F123+F124+F125</f>
        <v>66</v>
      </c>
      <c r="G122" s="75"/>
    </row>
    <row r="123" spans="1:7" ht="24.95" customHeight="1" x14ac:dyDescent="0.25">
      <c r="A123" s="262">
        <v>3221</v>
      </c>
      <c r="B123" s="263"/>
      <c r="C123" s="264"/>
      <c r="D123" s="118" t="s">
        <v>152</v>
      </c>
      <c r="E123" s="57"/>
      <c r="F123" s="149">
        <v>0</v>
      </c>
      <c r="G123" s="75"/>
    </row>
    <row r="124" spans="1:7" ht="24.95" customHeight="1" x14ac:dyDescent="0.25">
      <c r="A124" s="262">
        <v>3224</v>
      </c>
      <c r="B124" s="263"/>
      <c r="C124" s="264"/>
      <c r="D124" s="118" t="s">
        <v>197</v>
      </c>
      <c r="E124" s="57"/>
      <c r="F124" s="149">
        <v>0</v>
      </c>
      <c r="G124" s="75"/>
    </row>
    <row r="125" spans="1:7" ht="24.95" customHeight="1" x14ac:dyDescent="0.25">
      <c r="A125" s="262">
        <v>3225</v>
      </c>
      <c r="B125" s="263"/>
      <c r="C125" s="264"/>
      <c r="D125" s="118" t="s">
        <v>155</v>
      </c>
      <c r="E125" s="57"/>
      <c r="F125" s="149">
        <v>66</v>
      </c>
      <c r="G125" s="75"/>
    </row>
    <row r="126" spans="1:7" ht="24.95" customHeight="1" x14ac:dyDescent="0.25">
      <c r="A126" s="262">
        <v>323</v>
      </c>
      <c r="B126" s="263"/>
      <c r="C126" s="264"/>
      <c r="D126" s="118" t="s">
        <v>156</v>
      </c>
      <c r="E126" s="57"/>
      <c r="F126" s="149">
        <f>F127+F128+F129</f>
        <v>1503.83</v>
      </c>
      <c r="G126" s="75"/>
    </row>
    <row r="127" spans="1:7" ht="24.95" customHeight="1" x14ac:dyDescent="0.25">
      <c r="A127" s="262">
        <v>3232</v>
      </c>
      <c r="B127" s="263"/>
      <c r="C127" s="264"/>
      <c r="D127" s="118" t="s">
        <v>158</v>
      </c>
      <c r="E127" s="57"/>
      <c r="F127" s="149">
        <v>187</v>
      </c>
      <c r="G127" s="75"/>
    </row>
    <row r="128" spans="1:7" ht="24.95" customHeight="1" x14ac:dyDescent="0.25">
      <c r="A128" s="262">
        <v>3234</v>
      </c>
      <c r="B128" s="263"/>
      <c r="C128" s="264"/>
      <c r="D128" s="118" t="s">
        <v>160</v>
      </c>
      <c r="E128" s="57"/>
      <c r="F128" s="149">
        <v>0</v>
      </c>
      <c r="G128" s="75"/>
    </row>
    <row r="129" spans="1:7" ht="24.95" customHeight="1" x14ac:dyDescent="0.25">
      <c r="A129" s="262">
        <v>3239</v>
      </c>
      <c r="B129" s="263"/>
      <c r="C129" s="264"/>
      <c r="D129" s="118" t="s">
        <v>163</v>
      </c>
      <c r="E129" s="57"/>
      <c r="F129" s="149">
        <v>1316.83</v>
      </c>
      <c r="G129" s="75"/>
    </row>
    <row r="130" spans="1:7" ht="24.95" customHeight="1" x14ac:dyDescent="0.25">
      <c r="A130" s="262">
        <v>324</v>
      </c>
      <c r="B130" s="263"/>
      <c r="C130" s="264"/>
      <c r="D130" s="118" t="s">
        <v>168</v>
      </c>
      <c r="E130" s="57"/>
      <c r="F130" s="149">
        <v>0</v>
      </c>
      <c r="G130" s="75"/>
    </row>
    <row r="131" spans="1:7" ht="24.95" customHeight="1" x14ac:dyDescent="0.25">
      <c r="A131" s="262">
        <v>3241</v>
      </c>
      <c r="B131" s="263"/>
      <c r="C131" s="264"/>
      <c r="D131" s="118" t="s">
        <v>168</v>
      </c>
      <c r="E131" s="57"/>
      <c r="F131" s="149">
        <v>0</v>
      </c>
      <c r="G131" s="75"/>
    </row>
    <row r="132" spans="1:7" ht="24.95" customHeight="1" x14ac:dyDescent="0.25">
      <c r="A132" s="262">
        <v>329</v>
      </c>
      <c r="B132" s="263"/>
      <c r="C132" s="264"/>
      <c r="D132" s="118" t="s">
        <v>164</v>
      </c>
      <c r="E132" s="57"/>
      <c r="F132" s="149">
        <f>F135+F134</f>
        <v>4091.7</v>
      </c>
      <c r="G132" s="75"/>
    </row>
    <row r="133" spans="1:7" ht="24.95" customHeight="1" x14ac:dyDescent="0.25">
      <c r="A133" s="262">
        <v>3292</v>
      </c>
      <c r="B133" s="263"/>
      <c r="C133" s="264"/>
      <c r="D133" s="118" t="s">
        <v>165</v>
      </c>
      <c r="E133" s="57"/>
      <c r="F133" s="149">
        <v>0</v>
      </c>
      <c r="G133" s="75"/>
    </row>
    <row r="134" spans="1:7" ht="24.95" customHeight="1" x14ac:dyDescent="0.25">
      <c r="A134" s="262">
        <v>3293</v>
      </c>
      <c r="B134" s="263"/>
      <c r="C134" s="264"/>
      <c r="D134" s="118" t="s">
        <v>166</v>
      </c>
      <c r="E134" s="57"/>
      <c r="F134" s="149">
        <v>3748.7</v>
      </c>
      <c r="G134" s="75"/>
    </row>
    <row r="135" spans="1:7" ht="24.95" customHeight="1" x14ac:dyDescent="0.25">
      <c r="A135" s="262">
        <v>3299</v>
      </c>
      <c r="B135" s="263"/>
      <c r="C135" s="264"/>
      <c r="D135" s="118" t="s">
        <v>164</v>
      </c>
      <c r="E135" s="57"/>
      <c r="F135" s="149">
        <v>343</v>
      </c>
      <c r="G135" s="75"/>
    </row>
    <row r="136" spans="1:7" ht="24.95" customHeight="1" x14ac:dyDescent="0.25">
      <c r="A136" s="262">
        <v>9231</v>
      </c>
      <c r="B136" s="263"/>
      <c r="C136" s="264"/>
      <c r="D136" s="118" t="s">
        <v>234</v>
      </c>
      <c r="E136" s="57">
        <v>1087.45</v>
      </c>
      <c r="F136" s="57"/>
      <c r="G136" s="75"/>
    </row>
    <row r="137" spans="1:7" ht="24.95" customHeight="1" x14ac:dyDescent="0.25">
      <c r="A137" s="259">
        <v>37</v>
      </c>
      <c r="B137" s="260"/>
      <c r="C137" s="261"/>
      <c r="D137" s="70" t="s">
        <v>44</v>
      </c>
      <c r="E137" s="149">
        <v>0</v>
      </c>
      <c r="F137" s="57">
        <v>0</v>
      </c>
      <c r="G137" s="75"/>
    </row>
    <row r="138" spans="1:7" s="78" customFormat="1" ht="24.95" customHeight="1" x14ac:dyDescent="0.2">
      <c r="A138" s="271" t="s">
        <v>80</v>
      </c>
      <c r="B138" s="272"/>
      <c r="C138" s="273"/>
      <c r="D138" s="147" t="s">
        <v>108</v>
      </c>
      <c r="E138" s="108">
        <f>E139</f>
        <v>37915.19</v>
      </c>
      <c r="F138" s="192">
        <f>F139</f>
        <v>28444.39</v>
      </c>
      <c r="G138" s="108">
        <f>(F138/E138)*100</f>
        <v>75.021093129165379</v>
      </c>
    </row>
    <row r="139" spans="1:7" ht="24.95" customHeight="1" x14ac:dyDescent="0.25">
      <c r="A139" s="265">
        <v>3</v>
      </c>
      <c r="B139" s="266"/>
      <c r="C139" s="267"/>
      <c r="D139" s="36" t="s">
        <v>19</v>
      </c>
      <c r="E139" s="149">
        <f>E140</f>
        <v>37915.19</v>
      </c>
      <c r="F139" s="199">
        <f>F140+F163</f>
        <v>28444.39</v>
      </c>
      <c r="G139" s="57"/>
    </row>
    <row r="140" spans="1:7" ht="24.95" customHeight="1" x14ac:dyDescent="0.25">
      <c r="A140" s="259">
        <v>32</v>
      </c>
      <c r="B140" s="260"/>
      <c r="C140" s="261"/>
      <c r="D140" s="63" t="s">
        <v>29</v>
      </c>
      <c r="E140" s="149">
        <v>37915.19</v>
      </c>
      <c r="F140" s="199">
        <f>F141+F144+F151+F158</f>
        <v>28444.39</v>
      </c>
      <c r="G140" s="75">
        <f>(F140/E140)*100</f>
        <v>75.021093129165379</v>
      </c>
    </row>
    <row r="141" spans="1:7" ht="24.95" customHeight="1" x14ac:dyDescent="0.25">
      <c r="A141" s="262">
        <v>321</v>
      </c>
      <c r="B141" s="263"/>
      <c r="C141" s="264"/>
      <c r="D141" s="118" t="s">
        <v>146</v>
      </c>
      <c r="E141" s="57"/>
      <c r="F141" s="149">
        <f>F142+F143</f>
        <v>0</v>
      </c>
      <c r="G141" s="75"/>
    </row>
    <row r="142" spans="1:7" ht="24.95" customHeight="1" x14ac:dyDescent="0.25">
      <c r="A142" s="262">
        <v>3211</v>
      </c>
      <c r="B142" s="263"/>
      <c r="C142" s="264"/>
      <c r="D142" s="118" t="s">
        <v>147</v>
      </c>
      <c r="E142" s="57"/>
      <c r="F142" s="149">
        <v>0</v>
      </c>
      <c r="G142" s="75"/>
    </row>
    <row r="143" spans="1:7" ht="24.95" customHeight="1" x14ac:dyDescent="0.25">
      <c r="A143" s="262">
        <v>3213</v>
      </c>
      <c r="B143" s="263"/>
      <c r="C143" s="264"/>
      <c r="D143" s="118" t="s">
        <v>149</v>
      </c>
      <c r="E143" s="57"/>
      <c r="F143" s="149">
        <v>0</v>
      </c>
      <c r="G143" s="75"/>
    </row>
    <row r="144" spans="1:7" ht="24.95" customHeight="1" x14ac:dyDescent="0.25">
      <c r="A144" s="262">
        <v>322</v>
      </c>
      <c r="B144" s="263"/>
      <c r="C144" s="264"/>
      <c r="D144" s="118" t="s">
        <v>151</v>
      </c>
      <c r="E144" s="57"/>
      <c r="F144" s="149">
        <f>SUM(F145:F150)</f>
        <v>28425.439999999999</v>
      </c>
      <c r="G144" s="75"/>
    </row>
    <row r="145" spans="1:7" ht="24.95" customHeight="1" x14ac:dyDescent="0.25">
      <c r="A145" s="262">
        <v>3221</v>
      </c>
      <c r="B145" s="263"/>
      <c r="C145" s="264"/>
      <c r="D145" s="118" t="s">
        <v>152</v>
      </c>
      <c r="E145" s="57"/>
      <c r="F145" s="149">
        <v>520.96</v>
      </c>
      <c r="G145" s="75"/>
    </row>
    <row r="146" spans="1:7" ht="24.95" customHeight="1" x14ac:dyDescent="0.25">
      <c r="A146" s="262">
        <v>3222</v>
      </c>
      <c r="B146" s="263"/>
      <c r="C146" s="264"/>
      <c r="D146" s="118" t="s">
        <v>153</v>
      </c>
      <c r="E146" s="57"/>
      <c r="F146" s="149">
        <v>27658.68</v>
      </c>
      <c r="G146" s="75"/>
    </row>
    <row r="147" spans="1:7" ht="24.95" customHeight="1" x14ac:dyDescent="0.25">
      <c r="A147" s="262">
        <v>3223</v>
      </c>
      <c r="B147" s="263"/>
      <c r="C147" s="264"/>
      <c r="D147" s="118" t="s">
        <v>189</v>
      </c>
      <c r="E147" s="57"/>
      <c r="F147" s="149">
        <v>0</v>
      </c>
      <c r="G147" s="75"/>
    </row>
    <row r="148" spans="1:7" ht="24.95" customHeight="1" x14ac:dyDescent="0.25">
      <c r="A148" s="262">
        <v>3224</v>
      </c>
      <c r="B148" s="263"/>
      <c r="C148" s="264"/>
      <c r="D148" s="118" t="s">
        <v>190</v>
      </c>
      <c r="E148" s="57"/>
      <c r="F148" s="149">
        <v>0</v>
      </c>
      <c r="G148" s="75"/>
    </row>
    <row r="149" spans="1:7" ht="24.95" customHeight="1" x14ac:dyDescent="0.25">
      <c r="A149" s="262">
        <v>3225</v>
      </c>
      <c r="B149" s="263"/>
      <c r="C149" s="264"/>
      <c r="D149" s="118" t="s">
        <v>155</v>
      </c>
      <c r="E149" s="57"/>
      <c r="F149" s="149">
        <v>245.8</v>
      </c>
      <c r="G149" s="75"/>
    </row>
    <row r="150" spans="1:7" ht="24.95" customHeight="1" x14ac:dyDescent="0.25">
      <c r="A150" s="262">
        <v>3227</v>
      </c>
      <c r="B150" s="263"/>
      <c r="C150" s="264"/>
      <c r="D150" s="118" t="s">
        <v>169</v>
      </c>
      <c r="E150" s="57"/>
      <c r="F150" s="149">
        <v>0</v>
      </c>
      <c r="G150" s="75"/>
    </row>
    <row r="151" spans="1:7" ht="24.95" customHeight="1" x14ac:dyDescent="0.25">
      <c r="A151" s="262">
        <v>323</v>
      </c>
      <c r="B151" s="263"/>
      <c r="C151" s="264"/>
      <c r="D151" s="118" t="s">
        <v>156</v>
      </c>
      <c r="E151" s="57"/>
      <c r="F151" s="149">
        <f>SUM(F152:F157)</f>
        <v>0</v>
      </c>
      <c r="G151" s="75"/>
    </row>
    <row r="152" spans="1:7" ht="24.95" customHeight="1" x14ac:dyDescent="0.25">
      <c r="A152" s="262">
        <v>3231</v>
      </c>
      <c r="B152" s="263"/>
      <c r="C152" s="264"/>
      <c r="D152" s="118" t="s">
        <v>157</v>
      </c>
      <c r="E152" s="57"/>
      <c r="F152" s="149">
        <v>0</v>
      </c>
      <c r="G152" s="75"/>
    </row>
    <row r="153" spans="1:7" ht="24.95" customHeight="1" x14ac:dyDescent="0.25">
      <c r="A153" s="262">
        <v>3232</v>
      </c>
      <c r="B153" s="263"/>
      <c r="C153" s="264"/>
      <c r="D153" s="118" t="s">
        <v>158</v>
      </c>
      <c r="E153" s="57"/>
      <c r="F153" s="149">
        <v>0</v>
      </c>
      <c r="G153" s="75"/>
    </row>
    <row r="154" spans="1:7" ht="24.95" customHeight="1" x14ac:dyDescent="0.25">
      <c r="A154" s="262">
        <v>3234</v>
      </c>
      <c r="B154" s="263"/>
      <c r="C154" s="264"/>
      <c r="D154" s="118" t="s">
        <v>160</v>
      </c>
      <c r="E154" s="57"/>
      <c r="F154" s="149">
        <v>0</v>
      </c>
      <c r="G154" s="75"/>
    </row>
    <row r="155" spans="1:7" ht="24.95" customHeight="1" x14ac:dyDescent="0.25">
      <c r="A155" s="262">
        <v>3236</v>
      </c>
      <c r="B155" s="263"/>
      <c r="C155" s="264"/>
      <c r="D155" s="119" t="s">
        <v>170</v>
      </c>
      <c r="E155" s="57"/>
      <c r="F155" s="149">
        <v>0</v>
      </c>
      <c r="G155" s="75"/>
    </row>
    <row r="156" spans="1:7" ht="24.95" customHeight="1" x14ac:dyDescent="0.25">
      <c r="A156" s="262">
        <v>3238</v>
      </c>
      <c r="B156" s="263"/>
      <c r="C156" s="264"/>
      <c r="D156" s="119" t="s">
        <v>162</v>
      </c>
      <c r="E156" s="57"/>
      <c r="F156" s="149">
        <v>0</v>
      </c>
      <c r="G156" s="75"/>
    </row>
    <row r="157" spans="1:7" ht="24.95" customHeight="1" x14ac:dyDescent="0.25">
      <c r="A157" s="262">
        <v>3239</v>
      </c>
      <c r="B157" s="263"/>
      <c r="C157" s="264"/>
      <c r="D157" s="118" t="s">
        <v>163</v>
      </c>
      <c r="E157" s="57"/>
      <c r="F157" s="149">
        <v>0</v>
      </c>
      <c r="G157" s="75"/>
    </row>
    <row r="158" spans="1:7" ht="24.95" customHeight="1" x14ac:dyDescent="0.25">
      <c r="A158" s="262">
        <v>329</v>
      </c>
      <c r="B158" s="263"/>
      <c r="C158" s="264"/>
      <c r="D158" s="118" t="s">
        <v>164</v>
      </c>
      <c r="E158" s="57"/>
      <c r="F158" s="149">
        <f>SUM(F159:F162)</f>
        <v>18.95</v>
      </c>
      <c r="G158" s="75"/>
    </row>
    <row r="159" spans="1:7" ht="24.95" customHeight="1" x14ac:dyDescent="0.25">
      <c r="A159" s="262">
        <v>3292</v>
      </c>
      <c r="B159" s="263"/>
      <c r="C159" s="264"/>
      <c r="D159" s="118" t="s">
        <v>165</v>
      </c>
      <c r="E159" s="57"/>
      <c r="F159" s="149">
        <v>0</v>
      </c>
      <c r="G159" s="75"/>
    </row>
    <row r="160" spans="1:7" ht="24.95" customHeight="1" x14ac:dyDescent="0.25">
      <c r="A160" s="262">
        <v>3293</v>
      </c>
      <c r="B160" s="263"/>
      <c r="C160" s="264"/>
      <c r="D160" s="118" t="s">
        <v>166</v>
      </c>
      <c r="E160" s="57"/>
      <c r="F160" s="149">
        <v>18.95</v>
      </c>
      <c r="G160" s="75"/>
    </row>
    <row r="161" spans="1:7" ht="24.95" customHeight="1" x14ac:dyDescent="0.25">
      <c r="A161" s="262">
        <v>3294</v>
      </c>
      <c r="B161" s="263"/>
      <c r="C161" s="264"/>
      <c r="D161" s="118" t="s">
        <v>167</v>
      </c>
      <c r="E161" s="57"/>
      <c r="F161" s="149">
        <v>0</v>
      </c>
      <c r="G161" s="75"/>
    </row>
    <row r="162" spans="1:7" ht="24.95" customHeight="1" x14ac:dyDescent="0.25">
      <c r="A162" s="262">
        <v>3299</v>
      </c>
      <c r="B162" s="263"/>
      <c r="C162" s="264"/>
      <c r="D162" s="118" t="s">
        <v>164</v>
      </c>
      <c r="E162" s="57"/>
      <c r="F162" s="149">
        <v>0</v>
      </c>
      <c r="G162" s="75"/>
    </row>
    <row r="163" spans="1:7" ht="24.95" customHeight="1" x14ac:dyDescent="0.25">
      <c r="A163" s="259">
        <v>37</v>
      </c>
      <c r="B163" s="260"/>
      <c r="C163" s="261"/>
      <c r="D163" s="70" t="s">
        <v>44</v>
      </c>
      <c r="E163" s="149">
        <v>0</v>
      </c>
      <c r="F163" s="149">
        <v>0</v>
      </c>
      <c r="G163" s="75">
        <v>0</v>
      </c>
    </row>
    <row r="164" spans="1:7" s="78" customFormat="1" ht="24.95" customHeight="1" x14ac:dyDescent="0.2">
      <c r="A164" s="268" t="s">
        <v>101</v>
      </c>
      <c r="B164" s="269"/>
      <c r="C164" s="270"/>
      <c r="D164" s="74" t="s">
        <v>86</v>
      </c>
      <c r="E164" s="192">
        <v>6715.31</v>
      </c>
      <c r="F164" s="108">
        <f t="shared" ref="F164" si="17">F165</f>
        <v>0</v>
      </c>
      <c r="G164" s="75">
        <f>(F164/E164)*100</f>
        <v>0</v>
      </c>
    </row>
    <row r="165" spans="1:7" ht="24.95" customHeight="1" x14ac:dyDescent="0.25">
      <c r="A165" s="259">
        <v>32</v>
      </c>
      <c r="B165" s="260"/>
      <c r="C165" s="261"/>
      <c r="D165" s="63" t="s">
        <v>29</v>
      </c>
      <c r="E165" s="57">
        <v>0</v>
      </c>
      <c r="F165" s="149">
        <v>0</v>
      </c>
      <c r="G165" s="75">
        <v>0</v>
      </c>
    </row>
    <row r="166" spans="1:7" ht="24.95" customHeight="1" x14ac:dyDescent="0.25">
      <c r="A166" s="268" t="s">
        <v>113</v>
      </c>
      <c r="B166" s="269"/>
      <c r="C166" s="270"/>
      <c r="D166" s="86" t="s">
        <v>114</v>
      </c>
      <c r="E166" s="91">
        <f>E167</f>
        <v>0</v>
      </c>
      <c r="F166" s="108">
        <f>F167</f>
        <v>0</v>
      </c>
      <c r="G166" s="75">
        <v>0</v>
      </c>
    </row>
    <row r="167" spans="1:7" ht="24.95" customHeight="1" x14ac:dyDescent="0.25">
      <c r="A167" s="259">
        <v>32</v>
      </c>
      <c r="B167" s="260"/>
      <c r="C167" s="261"/>
      <c r="D167" s="85" t="s">
        <v>29</v>
      </c>
      <c r="E167" s="57">
        <v>0</v>
      </c>
      <c r="F167" s="149">
        <v>0</v>
      </c>
      <c r="G167" s="75">
        <v>0</v>
      </c>
    </row>
    <row r="168" spans="1:7" s="78" customFormat="1" ht="24.95" customHeight="1" x14ac:dyDescent="0.2">
      <c r="A168" s="271" t="s">
        <v>76</v>
      </c>
      <c r="B168" s="272"/>
      <c r="C168" s="273"/>
      <c r="D168" s="147" t="s">
        <v>51</v>
      </c>
      <c r="E168" s="108">
        <f>E169</f>
        <v>85225.310000000012</v>
      </c>
      <c r="F168" s="192">
        <f>F169</f>
        <v>75914.429999999993</v>
      </c>
      <c r="G168" s="108">
        <f t="shared" ref="G168:G215" si="18">(F168/E168)*100</f>
        <v>89.074982537464493</v>
      </c>
    </row>
    <row r="169" spans="1:7" ht="24.95" customHeight="1" x14ac:dyDescent="0.25">
      <c r="A169" s="265">
        <v>3</v>
      </c>
      <c r="B169" s="266"/>
      <c r="C169" s="267"/>
      <c r="D169" s="63" t="s">
        <v>19</v>
      </c>
      <c r="E169" s="149">
        <f>E170+E184</f>
        <v>85225.310000000012</v>
      </c>
      <c r="F169" s="199">
        <f>F170+F184+F188+F193</f>
        <v>75914.429999999993</v>
      </c>
      <c r="G169" s="75"/>
    </row>
    <row r="170" spans="1:7" ht="24.95" customHeight="1" x14ac:dyDescent="0.25">
      <c r="A170" s="259">
        <v>32</v>
      </c>
      <c r="B170" s="260"/>
      <c r="C170" s="261"/>
      <c r="D170" s="36" t="s">
        <v>29</v>
      </c>
      <c r="E170" s="149">
        <v>83670.320000000007</v>
      </c>
      <c r="F170" s="199">
        <f>F171+F173+F176+F179</f>
        <v>73936.12999999999</v>
      </c>
      <c r="G170" s="75">
        <f t="shared" si="18"/>
        <v>88.366017961924825</v>
      </c>
    </row>
    <row r="171" spans="1:7" ht="24.95" customHeight="1" x14ac:dyDescent="0.25">
      <c r="A171" s="262">
        <v>321</v>
      </c>
      <c r="B171" s="263"/>
      <c r="C171" s="264"/>
      <c r="D171" s="118" t="s">
        <v>146</v>
      </c>
      <c r="E171" s="57"/>
      <c r="F171" s="149">
        <f>F172</f>
        <v>72.650000000000006</v>
      </c>
      <c r="G171" s="75"/>
    </row>
    <row r="172" spans="1:7" ht="24.95" customHeight="1" x14ac:dyDescent="0.25">
      <c r="A172" s="262">
        <v>3211</v>
      </c>
      <c r="B172" s="263"/>
      <c r="C172" s="264"/>
      <c r="D172" s="118" t="s">
        <v>147</v>
      </c>
      <c r="E172" s="57"/>
      <c r="F172" s="149">
        <v>72.650000000000006</v>
      </c>
      <c r="G172" s="75"/>
    </row>
    <row r="173" spans="1:7" ht="24.95" customHeight="1" x14ac:dyDescent="0.25">
      <c r="A173" s="262">
        <v>322</v>
      </c>
      <c r="B173" s="263"/>
      <c r="C173" s="264"/>
      <c r="D173" s="118" t="s">
        <v>151</v>
      </c>
      <c r="E173" s="57"/>
      <c r="F173" s="149">
        <f>F174+F175</f>
        <v>73340.92</v>
      </c>
      <c r="G173" s="75"/>
    </row>
    <row r="174" spans="1:7" ht="24.95" customHeight="1" x14ac:dyDescent="0.25">
      <c r="A174" s="262">
        <v>3221</v>
      </c>
      <c r="B174" s="263"/>
      <c r="C174" s="264"/>
      <c r="D174" s="118" t="s">
        <v>152</v>
      </c>
      <c r="E174" s="57"/>
      <c r="F174" s="149">
        <v>2123.59</v>
      </c>
      <c r="G174" s="75"/>
    </row>
    <row r="175" spans="1:7" ht="24.95" customHeight="1" x14ac:dyDescent="0.25">
      <c r="A175" s="262">
        <v>3222</v>
      </c>
      <c r="B175" s="263"/>
      <c r="C175" s="264"/>
      <c r="D175" s="118" t="s">
        <v>153</v>
      </c>
      <c r="E175" s="57"/>
      <c r="F175" s="149">
        <v>71217.33</v>
      </c>
      <c r="G175" s="75"/>
    </row>
    <row r="176" spans="1:7" ht="24.95" customHeight="1" x14ac:dyDescent="0.25">
      <c r="A176" s="262">
        <v>323</v>
      </c>
      <c r="B176" s="263"/>
      <c r="C176" s="264"/>
      <c r="D176" s="118" t="s">
        <v>156</v>
      </c>
      <c r="E176" s="57"/>
      <c r="F176" s="149">
        <f>F177+F178</f>
        <v>522.55999999999995</v>
      </c>
      <c r="G176" s="75"/>
    </row>
    <row r="177" spans="1:7" ht="24.95" customHeight="1" x14ac:dyDescent="0.25">
      <c r="A177" s="262">
        <v>3237</v>
      </c>
      <c r="B177" s="263"/>
      <c r="C177" s="264"/>
      <c r="D177" s="118" t="s">
        <v>161</v>
      </c>
      <c r="E177" s="57"/>
      <c r="F177" s="149">
        <v>522.55999999999995</v>
      </c>
      <c r="G177" s="75"/>
    </row>
    <row r="178" spans="1:7" ht="24.95" customHeight="1" x14ac:dyDescent="0.25">
      <c r="A178" s="262">
        <v>3239</v>
      </c>
      <c r="B178" s="263"/>
      <c r="C178" s="264"/>
      <c r="D178" s="118" t="s">
        <v>163</v>
      </c>
      <c r="E178" s="57"/>
      <c r="F178" s="149">
        <v>0</v>
      </c>
      <c r="G178" s="75"/>
    </row>
    <row r="179" spans="1:7" ht="24.95" customHeight="1" x14ac:dyDescent="0.25">
      <c r="A179" s="262">
        <v>329</v>
      </c>
      <c r="B179" s="263"/>
      <c r="C179" s="264"/>
      <c r="D179" s="118" t="s">
        <v>164</v>
      </c>
      <c r="E179" s="57"/>
      <c r="F179" s="149">
        <f>SUM(F180:F183)</f>
        <v>0</v>
      </c>
      <c r="G179" s="75"/>
    </row>
    <row r="180" spans="1:7" ht="24.95" customHeight="1" x14ac:dyDescent="0.25">
      <c r="A180" s="262">
        <v>3291</v>
      </c>
      <c r="B180" s="263"/>
      <c r="C180" s="264"/>
      <c r="D180" s="118" t="s">
        <v>171</v>
      </c>
      <c r="E180" s="57"/>
      <c r="F180" s="149">
        <v>0</v>
      </c>
      <c r="G180" s="75"/>
    </row>
    <row r="181" spans="1:7" ht="24.95" customHeight="1" x14ac:dyDescent="0.25">
      <c r="A181" s="262">
        <v>3293</v>
      </c>
      <c r="B181" s="263"/>
      <c r="C181" s="264"/>
      <c r="D181" s="118" t="s">
        <v>166</v>
      </c>
      <c r="E181" s="57"/>
      <c r="F181" s="149">
        <v>0</v>
      </c>
      <c r="G181" s="75"/>
    </row>
    <row r="182" spans="1:7" ht="24.95" customHeight="1" x14ac:dyDescent="0.25">
      <c r="A182" s="262">
        <v>3296</v>
      </c>
      <c r="B182" s="263"/>
      <c r="C182" s="264"/>
      <c r="D182" s="118" t="s">
        <v>196</v>
      </c>
      <c r="E182" s="57"/>
      <c r="F182" s="149">
        <v>0</v>
      </c>
      <c r="G182" s="75"/>
    </row>
    <row r="183" spans="1:7" ht="24.95" customHeight="1" x14ac:dyDescent="0.25">
      <c r="A183" s="262">
        <v>3299</v>
      </c>
      <c r="B183" s="263"/>
      <c r="C183" s="264"/>
      <c r="D183" s="118" t="s">
        <v>164</v>
      </c>
      <c r="E183" s="57"/>
      <c r="F183" s="149">
        <v>0</v>
      </c>
      <c r="G183" s="75"/>
    </row>
    <row r="184" spans="1:7" ht="24.95" customHeight="1" x14ac:dyDescent="0.25">
      <c r="A184" s="259">
        <v>37</v>
      </c>
      <c r="B184" s="260"/>
      <c r="C184" s="261"/>
      <c r="D184" s="70" t="s">
        <v>44</v>
      </c>
      <c r="E184" s="149">
        <v>1554.99</v>
      </c>
      <c r="F184" s="149">
        <f>F185</f>
        <v>500.97</v>
      </c>
      <c r="G184" s="75">
        <f t="shared" si="18"/>
        <v>32.216927440047847</v>
      </c>
    </row>
    <row r="185" spans="1:7" ht="24.95" customHeight="1" x14ac:dyDescent="0.25">
      <c r="A185" s="262">
        <v>372</v>
      </c>
      <c r="B185" s="263"/>
      <c r="C185" s="264"/>
      <c r="D185" s="118" t="s">
        <v>176</v>
      </c>
      <c r="E185" s="57"/>
      <c r="F185" s="149">
        <f>F186+F187</f>
        <v>500.97</v>
      </c>
      <c r="G185" s="75"/>
    </row>
    <row r="186" spans="1:7" ht="24.95" customHeight="1" x14ac:dyDescent="0.25">
      <c r="A186" s="262">
        <v>3721</v>
      </c>
      <c r="B186" s="263"/>
      <c r="C186" s="264"/>
      <c r="D186" s="118" t="s">
        <v>177</v>
      </c>
      <c r="E186" s="57"/>
      <c r="F186" s="149">
        <v>500.97</v>
      </c>
      <c r="G186" s="75"/>
    </row>
    <row r="187" spans="1:7" ht="24.95" customHeight="1" x14ac:dyDescent="0.25">
      <c r="A187" s="262">
        <v>3722</v>
      </c>
      <c r="B187" s="263"/>
      <c r="C187" s="264"/>
      <c r="D187" s="118" t="s">
        <v>178</v>
      </c>
      <c r="E187" s="57"/>
      <c r="F187" s="149">
        <v>0</v>
      </c>
      <c r="G187" s="75"/>
    </row>
    <row r="188" spans="1:7" ht="24.95" customHeight="1" x14ac:dyDescent="0.25">
      <c r="A188" s="259">
        <v>38</v>
      </c>
      <c r="B188" s="260"/>
      <c r="C188" s="261"/>
      <c r="D188" s="90" t="s">
        <v>112</v>
      </c>
      <c r="E188" s="149"/>
      <c r="F188" s="149">
        <v>1071</v>
      </c>
      <c r="G188" s="75">
        <v>0</v>
      </c>
    </row>
    <row r="189" spans="1:7" s="78" customFormat="1" ht="24.95" customHeight="1" x14ac:dyDescent="0.2">
      <c r="A189" s="268" t="s">
        <v>104</v>
      </c>
      <c r="B189" s="269"/>
      <c r="C189" s="270"/>
      <c r="D189" s="74" t="s">
        <v>87</v>
      </c>
      <c r="E189" s="75">
        <v>1688.81</v>
      </c>
      <c r="F189" s="108">
        <v>0</v>
      </c>
      <c r="G189" s="75">
        <f t="shared" si="18"/>
        <v>0</v>
      </c>
    </row>
    <row r="190" spans="1:7" ht="24.95" customHeight="1" x14ac:dyDescent="0.25">
      <c r="A190" s="265">
        <v>3</v>
      </c>
      <c r="B190" s="266"/>
      <c r="C190" s="267"/>
      <c r="D190" s="63" t="s">
        <v>19</v>
      </c>
      <c r="E190" s="57">
        <v>0</v>
      </c>
      <c r="F190" s="149">
        <f t="shared" ref="F190" si="19">F191</f>
        <v>0</v>
      </c>
      <c r="G190" s="75"/>
    </row>
    <row r="191" spans="1:7" ht="24.95" customHeight="1" x14ac:dyDescent="0.25">
      <c r="A191" s="259">
        <v>32</v>
      </c>
      <c r="B191" s="260"/>
      <c r="C191" s="261"/>
      <c r="D191" s="63" t="s">
        <v>29</v>
      </c>
      <c r="E191" s="57">
        <v>0</v>
      </c>
      <c r="F191" s="149">
        <v>0</v>
      </c>
      <c r="G191" s="75">
        <v>0</v>
      </c>
    </row>
    <row r="192" spans="1:7" s="78" customFormat="1" ht="24.95" customHeight="1" x14ac:dyDescent="0.2">
      <c r="A192" s="271" t="s">
        <v>81</v>
      </c>
      <c r="B192" s="272"/>
      <c r="C192" s="273"/>
      <c r="D192" s="147" t="s">
        <v>53</v>
      </c>
      <c r="E192" s="108">
        <f>E193</f>
        <v>12.96</v>
      </c>
      <c r="F192" s="108">
        <f t="shared" ref="F192" si="20">F193</f>
        <v>406.33</v>
      </c>
      <c r="G192" s="108">
        <f t="shared" si="18"/>
        <v>3135.262345679012</v>
      </c>
    </row>
    <row r="193" spans="1:7" ht="24.95" customHeight="1" x14ac:dyDescent="0.25">
      <c r="A193" s="259">
        <v>32</v>
      </c>
      <c r="B193" s="260"/>
      <c r="C193" s="261"/>
      <c r="D193" s="63" t="s">
        <v>29</v>
      </c>
      <c r="E193" s="149">
        <f>E196</f>
        <v>12.96</v>
      </c>
      <c r="F193" s="149">
        <f>F194</f>
        <v>406.33</v>
      </c>
      <c r="G193" s="75">
        <f t="shared" si="18"/>
        <v>3135.262345679012</v>
      </c>
    </row>
    <row r="194" spans="1:7" ht="24.95" customHeight="1" x14ac:dyDescent="0.25">
      <c r="A194" s="262">
        <v>329</v>
      </c>
      <c r="B194" s="263"/>
      <c r="C194" s="264"/>
      <c r="D194" s="118" t="s">
        <v>164</v>
      </c>
      <c r="E194" s="149">
        <v>0</v>
      </c>
      <c r="F194" s="149">
        <f>F195</f>
        <v>406.33</v>
      </c>
      <c r="G194" s="75"/>
    </row>
    <row r="195" spans="1:7" ht="24.95" customHeight="1" x14ac:dyDescent="0.25">
      <c r="A195" s="262">
        <v>3299</v>
      </c>
      <c r="B195" s="263"/>
      <c r="C195" s="264"/>
      <c r="D195" s="118" t="s">
        <v>164</v>
      </c>
      <c r="E195" s="149">
        <v>0</v>
      </c>
      <c r="F195" s="149">
        <v>406.33</v>
      </c>
      <c r="G195" s="75"/>
    </row>
    <row r="196" spans="1:7" s="77" customFormat="1" ht="24.95" customHeight="1" x14ac:dyDescent="0.25">
      <c r="A196" s="268" t="s">
        <v>107</v>
      </c>
      <c r="B196" s="269"/>
      <c r="C196" s="270"/>
      <c r="D196" s="79" t="s">
        <v>89</v>
      </c>
      <c r="E196" s="108">
        <v>12.96</v>
      </c>
      <c r="F196" s="108">
        <f t="shared" ref="F196" si="21">F197</f>
        <v>0</v>
      </c>
      <c r="G196" s="75">
        <f t="shared" si="18"/>
        <v>0</v>
      </c>
    </row>
    <row r="197" spans="1:7" ht="24.95" customHeight="1" x14ac:dyDescent="0.25">
      <c r="A197" s="259">
        <v>32</v>
      </c>
      <c r="B197" s="260"/>
      <c r="C197" s="261"/>
      <c r="D197" s="63" t="s">
        <v>29</v>
      </c>
      <c r="E197" s="149">
        <v>0</v>
      </c>
      <c r="F197" s="149">
        <v>0</v>
      </c>
      <c r="G197" s="75">
        <v>0</v>
      </c>
    </row>
    <row r="198" spans="1:7" ht="24.95" customHeight="1" x14ac:dyDescent="0.25">
      <c r="A198" s="274" t="s">
        <v>64</v>
      </c>
      <c r="B198" s="275"/>
      <c r="C198" s="276"/>
      <c r="D198" s="62" t="s">
        <v>65</v>
      </c>
      <c r="E198" s="69">
        <f>E200+E202+E204</f>
        <v>0</v>
      </c>
      <c r="F198" s="69">
        <f>F200+F202+F204</f>
        <v>3.72</v>
      </c>
      <c r="G198" s="231">
        <v>0</v>
      </c>
    </row>
    <row r="199" spans="1:7" s="78" customFormat="1" ht="24.95" customHeight="1" x14ac:dyDescent="0.2">
      <c r="A199" s="271" t="s">
        <v>78</v>
      </c>
      <c r="B199" s="272"/>
      <c r="C199" s="273"/>
      <c r="D199" s="158" t="s">
        <v>52</v>
      </c>
      <c r="E199" s="108">
        <f>E200</f>
        <v>0</v>
      </c>
      <c r="F199" s="108">
        <f>F200</f>
        <v>3.72</v>
      </c>
      <c r="G199" s="108">
        <v>0</v>
      </c>
    </row>
    <row r="200" spans="1:7" ht="24.95" customHeight="1" x14ac:dyDescent="0.25">
      <c r="A200" s="259">
        <v>34</v>
      </c>
      <c r="B200" s="260"/>
      <c r="C200" s="261"/>
      <c r="D200" s="63" t="s">
        <v>43</v>
      </c>
      <c r="E200" s="149">
        <v>0</v>
      </c>
      <c r="F200" s="149">
        <v>3.72</v>
      </c>
      <c r="G200" s="75">
        <v>0</v>
      </c>
    </row>
    <row r="201" spans="1:7" s="78" customFormat="1" ht="24.95" customHeight="1" x14ac:dyDescent="0.2">
      <c r="A201" s="268" t="s">
        <v>100</v>
      </c>
      <c r="B201" s="269"/>
      <c r="C201" s="270"/>
      <c r="D201" s="92" t="s">
        <v>84</v>
      </c>
      <c r="E201" s="108">
        <f>E202</f>
        <v>0</v>
      </c>
      <c r="F201" s="108">
        <f>F202</f>
        <v>0</v>
      </c>
      <c r="G201" s="75">
        <v>0</v>
      </c>
    </row>
    <row r="202" spans="1:7" ht="24.95" customHeight="1" x14ac:dyDescent="0.25">
      <c r="A202" s="259">
        <v>34</v>
      </c>
      <c r="B202" s="260"/>
      <c r="C202" s="261"/>
      <c r="D202" s="63" t="s">
        <v>43</v>
      </c>
      <c r="E202" s="149">
        <v>0</v>
      </c>
      <c r="F202" s="149">
        <v>0</v>
      </c>
      <c r="G202" s="75">
        <v>0</v>
      </c>
    </row>
    <row r="203" spans="1:7" s="78" customFormat="1" ht="24.95" customHeight="1" x14ac:dyDescent="0.2">
      <c r="A203" s="271" t="s">
        <v>80</v>
      </c>
      <c r="B203" s="272"/>
      <c r="C203" s="273"/>
      <c r="D203" s="147" t="s">
        <v>99</v>
      </c>
      <c r="E203" s="108"/>
      <c r="F203" s="108">
        <f>F204</f>
        <v>0</v>
      </c>
      <c r="G203" s="108">
        <v>0</v>
      </c>
    </row>
    <row r="204" spans="1:7" ht="24.95" customHeight="1" x14ac:dyDescent="0.25">
      <c r="A204" s="259">
        <v>34</v>
      </c>
      <c r="B204" s="260"/>
      <c r="C204" s="261"/>
      <c r="D204" s="63" t="s">
        <v>43</v>
      </c>
      <c r="E204" s="149"/>
      <c r="F204" s="149">
        <v>0</v>
      </c>
      <c r="G204" s="75">
        <v>0</v>
      </c>
    </row>
    <row r="205" spans="1:7" ht="24.95" customHeight="1" x14ac:dyDescent="0.25">
      <c r="A205" s="274" t="s">
        <v>66</v>
      </c>
      <c r="B205" s="275"/>
      <c r="C205" s="276"/>
      <c r="D205" s="62" t="s">
        <v>67</v>
      </c>
      <c r="E205" s="69">
        <f>E206+E211+E215+E219+E227+E223</f>
        <v>11355</v>
      </c>
      <c r="F205" s="69">
        <f>F207+F212+F215+F219+F227+F223</f>
        <v>4440.25</v>
      </c>
      <c r="G205" s="231">
        <f t="shared" si="18"/>
        <v>39.1039189784236</v>
      </c>
    </row>
    <row r="206" spans="1:7" s="78" customFormat="1" ht="24.95" customHeight="1" x14ac:dyDescent="0.2">
      <c r="A206" s="271" t="s">
        <v>78</v>
      </c>
      <c r="B206" s="272"/>
      <c r="C206" s="273"/>
      <c r="D206" s="147" t="s">
        <v>52</v>
      </c>
      <c r="E206" s="108">
        <f>E207</f>
        <v>7525</v>
      </c>
      <c r="F206" s="108">
        <f>F207</f>
        <v>4271.05</v>
      </c>
      <c r="G206" s="108">
        <f t="shared" si="18"/>
        <v>56.758139534883725</v>
      </c>
    </row>
    <row r="207" spans="1:7" ht="24.95" customHeight="1" x14ac:dyDescent="0.25">
      <c r="A207" s="259">
        <v>42</v>
      </c>
      <c r="B207" s="260"/>
      <c r="C207" s="261"/>
      <c r="D207" s="63" t="s">
        <v>37</v>
      </c>
      <c r="E207" s="149">
        <v>7525</v>
      </c>
      <c r="F207" s="149">
        <f>F208+F210+F209</f>
        <v>4271.05</v>
      </c>
      <c r="G207" s="75">
        <f t="shared" si="18"/>
        <v>56.758139534883725</v>
      </c>
    </row>
    <row r="208" spans="1:7" ht="24.95" customHeight="1" x14ac:dyDescent="0.25">
      <c r="A208" s="259">
        <v>4223</v>
      </c>
      <c r="B208" s="260"/>
      <c r="C208" s="261"/>
      <c r="D208" s="171" t="s">
        <v>182</v>
      </c>
      <c r="E208" s="149"/>
      <c r="F208" s="149">
        <v>2371.0500000000002</v>
      </c>
      <c r="G208" s="75"/>
    </row>
    <row r="209" spans="1:7" ht="24.95" customHeight="1" x14ac:dyDescent="0.25">
      <c r="A209" s="262">
        <v>4227</v>
      </c>
      <c r="B209" s="263"/>
      <c r="C209" s="264"/>
      <c r="D209" s="200" t="s">
        <v>181</v>
      </c>
      <c r="E209" s="149">
        <v>0</v>
      </c>
      <c r="F209" s="149">
        <v>1900</v>
      </c>
      <c r="G209" s="75"/>
    </row>
    <row r="210" spans="1:7" ht="24.95" customHeight="1" x14ac:dyDescent="0.25">
      <c r="A210" s="259">
        <v>4241</v>
      </c>
      <c r="B210" s="260"/>
      <c r="C210" s="261"/>
      <c r="D210" s="171" t="s">
        <v>184</v>
      </c>
      <c r="E210" s="149"/>
      <c r="F210" s="149">
        <v>0</v>
      </c>
      <c r="G210" s="75"/>
    </row>
    <row r="211" spans="1:7" s="78" customFormat="1" ht="24.95" customHeight="1" x14ac:dyDescent="0.2">
      <c r="A211" s="268" t="s">
        <v>100</v>
      </c>
      <c r="B211" s="269"/>
      <c r="C211" s="270"/>
      <c r="D211" s="92" t="s">
        <v>84</v>
      </c>
      <c r="E211" s="108">
        <v>1900</v>
      </c>
      <c r="F211" s="108">
        <v>0</v>
      </c>
      <c r="G211" s="75">
        <f t="shared" si="18"/>
        <v>0</v>
      </c>
    </row>
    <row r="212" spans="1:7" ht="24.95" customHeight="1" x14ac:dyDescent="0.25">
      <c r="A212" s="259">
        <v>42</v>
      </c>
      <c r="B212" s="260"/>
      <c r="C212" s="261"/>
      <c r="D212" s="63" t="s">
        <v>37</v>
      </c>
      <c r="E212" s="149">
        <v>0</v>
      </c>
      <c r="F212" s="149">
        <f>F213</f>
        <v>0</v>
      </c>
      <c r="G212" s="75">
        <v>0</v>
      </c>
    </row>
    <row r="213" spans="1:7" ht="24.95" customHeight="1" x14ac:dyDescent="0.25">
      <c r="A213" s="262">
        <v>4221</v>
      </c>
      <c r="B213" s="263"/>
      <c r="C213" s="264"/>
      <c r="D213" s="119" t="s">
        <v>180</v>
      </c>
      <c r="E213" s="57"/>
      <c r="F213" s="149">
        <v>0</v>
      </c>
      <c r="G213" s="75"/>
    </row>
    <row r="214" spans="1:7" s="78" customFormat="1" ht="24.95" customHeight="1" x14ac:dyDescent="0.2">
      <c r="A214" s="271" t="s">
        <v>80</v>
      </c>
      <c r="B214" s="272"/>
      <c r="C214" s="273"/>
      <c r="D214" s="147" t="s">
        <v>99</v>
      </c>
      <c r="E214" s="108">
        <f>E215</f>
        <v>1930</v>
      </c>
      <c r="F214" s="108">
        <f>F215</f>
        <v>169.2</v>
      </c>
      <c r="G214" s="108">
        <f t="shared" si="18"/>
        <v>8.7668393782383411</v>
      </c>
    </row>
    <row r="215" spans="1:7" ht="24.95" customHeight="1" x14ac:dyDescent="0.25">
      <c r="A215" s="259">
        <v>42</v>
      </c>
      <c r="B215" s="260"/>
      <c r="C215" s="261"/>
      <c r="D215" s="63" t="s">
        <v>37</v>
      </c>
      <c r="E215" s="149">
        <v>1930</v>
      </c>
      <c r="F215" s="149">
        <f>F216+F217</f>
        <v>169.2</v>
      </c>
      <c r="G215" s="75">
        <f t="shared" si="18"/>
        <v>8.7668393782383411</v>
      </c>
    </row>
    <row r="216" spans="1:7" ht="24.95" customHeight="1" x14ac:dyDescent="0.25">
      <c r="A216" s="262">
        <v>4221</v>
      </c>
      <c r="B216" s="263"/>
      <c r="C216" s="264"/>
      <c r="D216" s="119" t="s">
        <v>180</v>
      </c>
      <c r="E216" s="57"/>
      <c r="F216" s="149">
        <v>169.2</v>
      </c>
      <c r="G216" s="75"/>
    </row>
    <row r="217" spans="1:7" ht="24.95" customHeight="1" x14ac:dyDescent="0.25">
      <c r="A217" s="262">
        <v>4227</v>
      </c>
      <c r="B217" s="263"/>
      <c r="C217" s="264"/>
      <c r="D217" s="200" t="s">
        <v>181</v>
      </c>
      <c r="E217" s="57"/>
      <c r="F217" s="149">
        <v>0</v>
      </c>
      <c r="G217" s="75"/>
    </row>
    <row r="218" spans="1:7" s="78" customFormat="1" ht="24.95" customHeight="1" x14ac:dyDescent="0.2">
      <c r="A218" s="268" t="s">
        <v>101</v>
      </c>
      <c r="B218" s="269"/>
      <c r="C218" s="270"/>
      <c r="D218" s="92" t="s">
        <v>86</v>
      </c>
      <c r="E218" s="108">
        <f>E219</f>
        <v>0</v>
      </c>
      <c r="F218" s="108">
        <f>F219</f>
        <v>0</v>
      </c>
      <c r="G218" s="75">
        <v>0</v>
      </c>
    </row>
    <row r="219" spans="1:7" ht="24.95" customHeight="1" x14ac:dyDescent="0.25">
      <c r="A219" s="259">
        <v>42</v>
      </c>
      <c r="B219" s="260"/>
      <c r="C219" s="261"/>
      <c r="D219" s="63" t="s">
        <v>37</v>
      </c>
      <c r="E219" s="149">
        <v>0</v>
      </c>
      <c r="F219" s="149">
        <f>F220+F221</f>
        <v>0</v>
      </c>
      <c r="G219" s="75">
        <v>0</v>
      </c>
    </row>
    <row r="220" spans="1:7" ht="24.95" customHeight="1" x14ac:dyDescent="0.25">
      <c r="A220" s="262">
        <v>4221</v>
      </c>
      <c r="B220" s="263"/>
      <c r="C220" s="264"/>
      <c r="D220" s="119" t="s">
        <v>180</v>
      </c>
      <c r="E220" s="57"/>
      <c r="F220" s="149">
        <v>0</v>
      </c>
      <c r="G220" s="75"/>
    </row>
    <row r="221" spans="1:7" ht="24.95" customHeight="1" x14ac:dyDescent="0.25">
      <c r="A221" s="262">
        <v>4227</v>
      </c>
      <c r="B221" s="263"/>
      <c r="C221" s="264"/>
      <c r="D221" s="118" t="s">
        <v>181</v>
      </c>
      <c r="E221" s="57"/>
      <c r="F221" s="149">
        <v>0</v>
      </c>
      <c r="G221" s="75"/>
    </row>
    <row r="222" spans="1:7" s="136" customFormat="1" ht="24.95" customHeight="1" x14ac:dyDescent="0.2">
      <c r="A222" s="271" t="s">
        <v>81</v>
      </c>
      <c r="B222" s="272"/>
      <c r="C222" s="273"/>
      <c r="D222" s="147" t="s">
        <v>53</v>
      </c>
      <c r="E222" s="108">
        <f>E223</f>
        <v>0</v>
      </c>
      <c r="F222" s="108">
        <f>F223</f>
        <v>0</v>
      </c>
      <c r="G222" s="108">
        <v>0</v>
      </c>
    </row>
    <row r="223" spans="1:7" ht="24.95" customHeight="1" x14ac:dyDescent="0.25">
      <c r="A223" s="283">
        <v>42</v>
      </c>
      <c r="B223" s="284"/>
      <c r="C223" s="285"/>
      <c r="D223" s="151" t="s">
        <v>37</v>
      </c>
      <c r="E223" s="149">
        <v>0</v>
      </c>
      <c r="F223" s="149">
        <f>F224</f>
        <v>0</v>
      </c>
      <c r="G223" s="75">
        <v>0</v>
      </c>
    </row>
    <row r="224" spans="1:7" ht="24.95" customHeight="1" x14ac:dyDescent="0.25">
      <c r="A224" s="277">
        <v>4221</v>
      </c>
      <c r="B224" s="278"/>
      <c r="C224" s="279"/>
      <c r="D224" s="198" t="s">
        <v>180</v>
      </c>
      <c r="E224" s="149"/>
      <c r="F224" s="149">
        <v>0</v>
      </c>
      <c r="G224" s="75"/>
    </row>
    <row r="225" spans="1:7" ht="24.95" customHeight="1" x14ac:dyDescent="0.25">
      <c r="A225" s="277">
        <v>4223</v>
      </c>
      <c r="B225" s="278"/>
      <c r="C225" s="279"/>
      <c r="D225" s="152" t="s">
        <v>182</v>
      </c>
      <c r="E225" s="57"/>
      <c r="F225" s="149">
        <v>0</v>
      </c>
      <c r="G225" s="75"/>
    </row>
    <row r="226" spans="1:7" s="78" customFormat="1" ht="24.95" customHeight="1" x14ac:dyDescent="0.2">
      <c r="A226" s="271" t="s">
        <v>76</v>
      </c>
      <c r="B226" s="272"/>
      <c r="C226" s="273"/>
      <c r="D226" s="147" t="s">
        <v>51</v>
      </c>
      <c r="E226" s="108">
        <f>E227</f>
        <v>0</v>
      </c>
      <c r="F226" s="108">
        <f>F227</f>
        <v>0</v>
      </c>
      <c r="G226" s="108">
        <v>0</v>
      </c>
    </row>
    <row r="227" spans="1:7" ht="24.95" customHeight="1" x14ac:dyDescent="0.25">
      <c r="A227" s="259">
        <v>42</v>
      </c>
      <c r="B227" s="260"/>
      <c r="C227" s="261"/>
      <c r="D227" s="63" t="s">
        <v>37</v>
      </c>
      <c r="E227" s="149">
        <v>0</v>
      </c>
      <c r="F227" s="149">
        <f>F228+F229</f>
        <v>0</v>
      </c>
      <c r="G227" s="75">
        <v>0</v>
      </c>
    </row>
    <row r="228" spans="1:7" ht="24.95" customHeight="1" x14ac:dyDescent="0.25">
      <c r="A228" s="262">
        <v>4241</v>
      </c>
      <c r="B228" s="263"/>
      <c r="C228" s="264"/>
      <c r="D228" s="72" t="s">
        <v>102</v>
      </c>
      <c r="E228" s="148">
        <v>0</v>
      </c>
      <c r="F228" s="149">
        <v>0</v>
      </c>
      <c r="G228" s="75">
        <v>0</v>
      </c>
    </row>
    <row r="229" spans="1:7" ht="24.95" customHeight="1" x14ac:dyDescent="0.25">
      <c r="A229" s="259"/>
      <c r="B229" s="260"/>
      <c r="C229" s="261"/>
      <c r="D229" s="72" t="s">
        <v>103</v>
      </c>
      <c r="E229" s="148">
        <v>0</v>
      </c>
      <c r="F229" s="149">
        <v>0</v>
      </c>
      <c r="G229" s="75">
        <v>0</v>
      </c>
    </row>
    <row r="230" spans="1:7" ht="24.95" customHeight="1" x14ac:dyDescent="0.25">
      <c r="A230" s="262">
        <v>4241</v>
      </c>
      <c r="B230" s="263"/>
      <c r="C230" s="264"/>
      <c r="D230" s="119" t="s">
        <v>184</v>
      </c>
      <c r="E230" s="73"/>
      <c r="F230" s="148">
        <v>0</v>
      </c>
      <c r="G230" s="75"/>
    </row>
    <row r="231" spans="1:7" ht="24.95" customHeight="1" x14ac:dyDescent="0.25">
      <c r="A231" s="289" t="s">
        <v>68</v>
      </c>
      <c r="B231" s="290"/>
      <c r="C231" s="291"/>
      <c r="D231" s="68" t="s">
        <v>69</v>
      </c>
      <c r="E231" s="71">
        <f>E232+E237+E257+E275+E312</f>
        <v>139936.31999999998</v>
      </c>
      <c r="F231" s="71">
        <f>F232+F237+F250+F257+F275++F312</f>
        <v>113928.85</v>
      </c>
      <c r="G231" s="229">
        <f>(F231/E231)*100</f>
        <v>81.414782095170168</v>
      </c>
    </row>
    <row r="232" spans="1:7" ht="31.9" customHeight="1" x14ac:dyDescent="0.25">
      <c r="A232" s="274" t="s">
        <v>70</v>
      </c>
      <c r="B232" s="275"/>
      <c r="C232" s="276"/>
      <c r="D232" s="62" t="s">
        <v>194</v>
      </c>
      <c r="E232" s="69">
        <f>E234</f>
        <v>9500</v>
      </c>
      <c r="F232" s="223">
        <f t="shared" ref="F232" si="22">F234</f>
        <v>5935</v>
      </c>
      <c r="G232" s="230">
        <f t="shared" ref="G232:G233" si="23">(F232/E232)*100</f>
        <v>62.473684210526315</v>
      </c>
    </row>
    <row r="233" spans="1:7" s="77" customFormat="1" ht="24.95" customHeight="1" x14ac:dyDescent="0.25">
      <c r="A233" s="268" t="s">
        <v>77</v>
      </c>
      <c r="B233" s="269"/>
      <c r="C233" s="270"/>
      <c r="D233" s="74" t="s">
        <v>17</v>
      </c>
      <c r="E233" s="108">
        <f>E234</f>
        <v>9500</v>
      </c>
      <c r="F233" s="108">
        <f t="shared" ref="F233" si="24">F234</f>
        <v>5935</v>
      </c>
      <c r="G233" s="75">
        <f t="shared" si="23"/>
        <v>62.473684210526315</v>
      </c>
    </row>
    <row r="234" spans="1:7" ht="24.95" customHeight="1" x14ac:dyDescent="0.25">
      <c r="A234" s="265">
        <v>3</v>
      </c>
      <c r="B234" s="266"/>
      <c r="C234" s="267"/>
      <c r="D234" s="26" t="s">
        <v>19</v>
      </c>
      <c r="E234" s="149">
        <f>E235+E236</f>
        <v>9500</v>
      </c>
      <c r="F234" s="149">
        <f>F235+F236</f>
        <v>5935</v>
      </c>
      <c r="G234" s="57"/>
    </row>
    <row r="235" spans="1:7" ht="24.95" customHeight="1" x14ac:dyDescent="0.25">
      <c r="A235" s="259">
        <v>32</v>
      </c>
      <c r="B235" s="260"/>
      <c r="C235" s="261"/>
      <c r="D235" s="85" t="s">
        <v>29</v>
      </c>
      <c r="E235" s="149">
        <v>9500</v>
      </c>
      <c r="F235" s="149">
        <v>5935</v>
      </c>
      <c r="G235" s="75">
        <f t="shared" ref="G235:G240" si="25">(F235/E235)*100</f>
        <v>62.473684210526315</v>
      </c>
    </row>
    <row r="236" spans="1:7" ht="24.95" customHeight="1" x14ac:dyDescent="0.25">
      <c r="A236" s="259">
        <v>37</v>
      </c>
      <c r="B236" s="260"/>
      <c r="C236" s="261"/>
      <c r="D236" s="70" t="s">
        <v>44</v>
      </c>
      <c r="E236" s="149">
        <v>0</v>
      </c>
      <c r="F236" s="149">
        <v>0</v>
      </c>
      <c r="G236" s="75">
        <v>0</v>
      </c>
    </row>
    <row r="237" spans="1:7" ht="24.95" customHeight="1" x14ac:dyDescent="0.25">
      <c r="A237" s="274" t="s">
        <v>71</v>
      </c>
      <c r="B237" s="275"/>
      <c r="C237" s="276"/>
      <c r="D237" s="62" t="s">
        <v>72</v>
      </c>
      <c r="E237" s="69">
        <f>E239</f>
        <v>84726.87</v>
      </c>
      <c r="F237" s="69">
        <f t="shared" ref="F237" si="26">F239</f>
        <v>79805.590000000011</v>
      </c>
      <c r="G237" s="231">
        <f>(F237/E237)*100</f>
        <v>94.191594708974861</v>
      </c>
    </row>
    <row r="238" spans="1:7" s="77" customFormat="1" ht="24.95" customHeight="1" x14ac:dyDescent="0.25">
      <c r="A238" s="271" t="s">
        <v>77</v>
      </c>
      <c r="B238" s="272"/>
      <c r="C238" s="273"/>
      <c r="D238" s="147" t="s">
        <v>17</v>
      </c>
      <c r="E238" s="108">
        <f>E239</f>
        <v>84726.87</v>
      </c>
      <c r="F238" s="192">
        <f>F239</f>
        <v>79805.590000000011</v>
      </c>
      <c r="G238" s="108">
        <f t="shared" si="25"/>
        <v>94.191594708974861</v>
      </c>
    </row>
    <row r="239" spans="1:7" ht="24.95" customHeight="1" x14ac:dyDescent="0.25">
      <c r="A239" s="265">
        <v>3</v>
      </c>
      <c r="B239" s="266"/>
      <c r="C239" s="267"/>
      <c r="D239" s="36" t="s">
        <v>19</v>
      </c>
      <c r="E239" s="149">
        <f>E240+E247</f>
        <v>84726.87</v>
      </c>
      <c r="F239" s="199">
        <f>F240+F247</f>
        <v>79805.590000000011</v>
      </c>
      <c r="G239" s="57"/>
    </row>
    <row r="240" spans="1:7" ht="24.95" customHeight="1" x14ac:dyDescent="0.25">
      <c r="A240" s="259">
        <v>31</v>
      </c>
      <c r="B240" s="260"/>
      <c r="C240" s="261"/>
      <c r="D240" s="36" t="s">
        <v>20</v>
      </c>
      <c r="E240" s="149">
        <v>83024.539999999994</v>
      </c>
      <c r="F240" s="199">
        <f>F241+F243+F245</f>
        <v>78744.63</v>
      </c>
      <c r="G240" s="75">
        <f t="shared" si="25"/>
        <v>94.84500606688097</v>
      </c>
    </row>
    <row r="241" spans="1:7" ht="24.95" customHeight="1" x14ac:dyDescent="0.25">
      <c r="A241" s="262">
        <v>311</v>
      </c>
      <c r="B241" s="263"/>
      <c r="C241" s="264"/>
      <c r="D241" s="118" t="s">
        <v>141</v>
      </c>
      <c r="E241" s="149"/>
      <c r="F241" s="149">
        <f>F242</f>
        <v>66132.740000000005</v>
      </c>
      <c r="G241" s="58"/>
    </row>
    <row r="242" spans="1:7" ht="24.95" customHeight="1" x14ac:dyDescent="0.25">
      <c r="A242" s="262">
        <v>3111</v>
      </c>
      <c r="B242" s="263"/>
      <c r="C242" s="264"/>
      <c r="D242" s="118" t="s">
        <v>142</v>
      </c>
      <c r="E242" s="57"/>
      <c r="F242" s="149">
        <v>66132.740000000005</v>
      </c>
      <c r="G242" s="58"/>
    </row>
    <row r="243" spans="1:7" ht="24.95" customHeight="1" x14ac:dyDescent="0.25">
      <c r="A243" s="262">
        <v>312</v>
      </c>
      <c r="B243" s="263"/>
      <c r="C243" s="264"/>
      <c r="D243" s="118" t="s">
        <v>143</v>
      </c>
      <c r="E243" s="57"/>
      <c r="F243" s="149">
        <f>F244</f>
        <v>1700</v>
      </c>
      <c r="G243" s="58"/>
    </row>
    <row r="244" spans="1:7" ht="24.95" customHeight="1" x14ac:dyDescent="0.25">
      <c r="A244" s="262">
        <v>3121</v>
      </c>
      <c r="B244" s="263"/>
      <c r="C244" s="264"/>
      <c r="D244" s="118" t="s">
        <v>143</v>
      </c>
      <c r="E244" s="57"/>
      <c r="F244" s="149">
        <v>1700</v>
      </c>
      <c r="G244" s="58"/>
    </row>
    <row r="245" spans="1:7" ht="24.95" customHeight="1" x14ac:dyDescent="0.25">
      <c r="A245" s="262">
        <v>313</v>
      </c>
      <c r="B245" s="263"/>
      <c r="C245" s="264"/>
      <c r="D245" s="118" t="s">
        <v>144</v>
      </c>
      <c r="E245" s="57"/>
      <c r="F245" s="149">
        <f>F246</f>
        <v>10911.89</v>
      </c>
      <c r="G245" s="58"/>
    </row>
    <row r="246" spans="1:7" ht="24.95" customHeight="1" x14ac:dyDescent="0.25">
      <c r="A246" s="262">
        <v>3132</v>
      </c>
      <c r="B246" s="263"/>
      <c r="C246" s="264"/>
      <c r="D246" s="118" t="s">
        <v>145</v>
      </c>
      <c r="E246" s="57"/>
      <c r="F246" s="149">
        <v>10911.89</v>
      </c>
      <c r="G246" s="58"/>
    </row>
    <row r="247" spans="1:7" ht="24.95" customHeight="1" x14ac:dyDescent="0.25">
      <c r="A247" s="259">
        <v>32</v>
      </c>
      <c r="B247" s="260"/>
      <c r="C247" s="261"/>
      <c r="D247" s="36" t="s">
        <v>95</v>
      </c>
      <c r="E247" s="149">
        <v>1702.33</v>
      </c>
      <c r="F247" s="149">
        <f>F248</f>
        <v>1060.96</v>
      </c>
      <c r="G247" s="75">
        <f t="shared" ref="G247" si="27">(F247/E247)*100</f>
        <v>62.323991235541875</v>
      </c>
    </row>
    <row r="248" spans="1:7" ht="24.95" customHeight="1" x14ac:dyDescent="0.25">
      <c r="A248" s="262">
        <v>321</v>
      </c>
      <c r="B248" s="263"/>
      <c r="C248" s="264"/>
      <c r="D248" s="118" t="s">
        <v>146</v>
      </c>
      <c r="E248" s="57"/>
      <c r="F248" s="149">
        <f>F249</f>
        <v>1060.96</v>
      </c>
      <c r="G248" s="58"/>
    </row>
    <row r="249" spans="1:7" ht="24.95" customHeight="1" x14ac:dyDescent="0.25">
      <c r="A249" s="262">
        <v>3212</v>
      </c>
      <c r="B249" s="263"/>
      <c r="C249" s="264"/>
      <c r="D249" s="118" t="s">
        <v>148</v>
      </c>
      <c r="E249" s="57">
        <v>0</v>
      </c>
      <c r="F249" s="149">
        <v>1060.96</v>
      </c>
      <c r="G249" s="58"/>
    </row>
    <row r="250" spans="1:7" ht="30.6" customHeight="1" x14ac:dyDescent="0.25">
      <c r="A250" s="274" t="s">
        <v>73</v>
      </c>
      <c r="B250" s="275"/>
      <c r="C250" s="276"/>
      <c r="D250" s="62" t="s">
        <v>94</v>
      </c>
      <c r="E250" s="69">
        <f>E252</f>
        <v>0</v>
      </c>
      <c r="F250" s="223">
        <f>F252+F255</f>
        <v>0</v>
      </c>
      <c r="G250" s="69">
        <v>0</v>
      </c>
    </row>
    <row r="251" spans="1:7" s="77" customFormat="1" ht="24.95" customHeight="1" x14ac:dyDescent="0.25">
      <c r="A251" s="271" t="s">
        <v>77</v>
      </c>
      <c r="B251" s="272"/>
      <c r="C251" s="273"/>
      <c r="D251" s="147" t="s">
        <v>17</v>
      </c>
      <c r="E251" s="108"/>
      <c r="F251" s="108">
        <f t="shared" ref="F251" si="28">F252</f>
        <v>0</v>
      </c>
      <c r="G251" s="108"/>
    </row>
    <row r="252" spans="1:7" ht="24.95" customHeight="1" x14ac:dyDescent="0.25">
      <c r="A252" s="265">
        <v>3</v>
      </c>
      <c r="B252" s="266"/>
      <c r="C252" s="267"/>
      <c r="D252" s="36" t="s">
        <v>19</v>
      </c>
      <c r="E252" s="149">
        <f>E253</f>
        <v>0</v>
      </c>
      <c r="F252" s="149">
        <f>F253</f>
        <v>0</v>
      </c>
      <c r="G252" s="57"/>
    </row>
    <row r="253" spans="1:7" ht="27.6" customHeight="1" x14ac:dyDescent="0.25">
      <c r="A253" s="259">
        <v>37</v>
      </c>
      <c r="B253" s="260"/>
      <c r="C253" s="261"/>
      <c r="D253" s="70" t="s">
        <v>44</v>
      </c>
      <c r="E253" s="149">
        <v>0</v>
      </c>
      <c r="F253" s="149">
        <v>0</v>
      </c>
      <c r="G253" s="75"/>
    </row>
    <row r="254" spans="1:7" ht="27.6" customHeight="1" x14ac:dyDescent="0.25">
      <c r="A254" s="259">
        <v>3722</v>
      </c>
      <c r="B254" s="260"/>
      <c r="C254" s="261"/>
      <c r="D254" s="90" t="s">
        <v>201</v>
      </c>
      <c r="E254" s="149"/>
      <c r="F254" s="149">
        <v>0</v>
      </c>
      <c r="G254" s="75"/>
    </row>
    <row r="255" spans="1:7" ht="27.6" customHeight="1" x14ac:dyDescent="0.25">
      <c r="A255" s="259">
        <v>42</v>
      </c>
      <c r="B255" s="260"/>
      <c r="C255" s="261"/>
      <c r="D255" s="90" t="s">
        <v>37</v>
      </c>
      <c r="E255" s="149"/>
      <c r="F255" s="149">
        <f>F256</f>
        <v>0</v>
      </c>
      <c r="G255" s="75"/>
    </row>
    <row r="256" spans="1:7" ht="27.6" customHeight="1" x14ac:dyDescent="0.25">
      <c r="A256" s="259">
        <v>4241</v>
      </c>
      <c r="B256" s="260"/>
      <c r="C256" s="261"/>
      <c r="D256" s="90" t="s">
        <v>202</v>
      </c>
      <c r="E256" s="149"/>
      <c r="F256" s="149">
        <v>0</v>
      </c>
      <c r="G256" s="75"/>
    </row>
    <row r="257" spans="1:7" ht="24.95" customHeight="1" x14ac:dyDescent="0.25">
      <c r="A257" s="274" t="s">
        <v>74</v>
      </c>
      <c r="B257" s="275"/>
      <c r="C257" s="276"/>
      <c r="D257" s="62" t="s">
        <v>223</v>
      </c>
      <c r="E257" s="89">
        <f>E259+E263+E268</f>
        <v>1250</v>
      </c>
      <c r="F257" s="69">
        <f>F258+F263+F268</f>
        <v>2476.1999999999998</v>
      </c>
      <c r="G257" s="231">
        <f>(F257/E257)*100</f>
        <v>198.09599999999998</v>
      </c>
    </row>
    <row r="258" spans="1:7" ht="24.95" customHeight="1" x14ac:dyDescent="0.25">
      <c r="A258" s="271" t="s">
        <v>77</v>
      </c>
      <c r="B258" s="272"/>
      <c r="C258" s="273"/>
      <c r="D258" s="147" t="s">
        <v>17</v>
      </c>
      <c r="E258" s="154">
        <f>E259</f>
        <v>1250</v>
      </c>
      <c r="F258" s="224">
        <f>F259</f>
        <v>55.72</v>
      </c>
      <c r="G258" s="108">
        <f t="shared" ref="G258:G260" si="29">(F258/E258)*100</f>
        <v>4.4575999999999993</v>
      </c>
    </row>
    <row r="259" spans="1:7" ht="24.95" customHeight="1" x14ac:dyDescent="0.25">
      <c r="A259" s="265">
        <v>3</v>
      </c>
      <c r="B259" s="266"/>
      <c r="C259" s="267"/>
      <c r="D259" s="85" t="s">
        <v>19</v>
      </c>
      <c r="E259" s="153">
        <f>E260</f>
        <v>1250</v>
      </c>
      <c r="F259" s="153">
        <f>F260</f>
        <v>55.72</v>
      </c>
      <c r="G259" s="87"/>
    </row>
    <row r="260" spans="1:7" ht="24.95" customHeight="1" x14ac:dyDescent="0.25">
      <c r="A260" s="259">
        <v>32</v>
      </c>
      <c r="B260" s="260"/>
      <c r="C260" s="261"/>
      <c r="D260" s="85" t="s">
        <v>29</v>
      </c>
      <c r="E260" s="153">
        <v>1250</v>
      </c>
      <c r="F260" s="153">
        <f>F261</f>
        <v>55.72</v>
      </c>
      <c r="G260" s="75">
        <f t="shared" si="29"/>
        <v>4.4575999999999993</v>
      </c>
    </row>
    <row r="261" spans="1:7" ht="24.95" customHeight="1" x14ac:dyDescent="0.25">
      <c r="A261" s="262">
        <v>322</v>
      </c>
      <c r="B261" s="263"/>
      <c r="C261" s="264"/>
      <c r="D261" s="118" t="s">
        <v>151</v>
      </c>
      <c r="E261" s="88"/>
      <c r="F261" s="153">
        <f>F262</f>
        <v>55.72</v>
      </c>
      <c r="G261" s="87"/>
    </row>
    <row r="262" spans="1:7" ht="24.95" customHeight="1" x14ac:dyDescent="0.25">
      <c r="A262" s="262">
        <v>3222</v>
      </c>
      <c r="B262" s="263"/>
      <c r="C262" s="264"/>
      <c r="D262" s="118" t="s">
        <v>153</v>
      </c>
      <c r="E262" s="88"/>
      <c r="F262" s="153">
        <v>55.72</v>
      </c>
      <c r="G262" s="87"/>
    </row>
    <row r="263" spans="1:7" s="77" customFormat="1" ht="24.95" customHeight="1" x14ac:dyDescent="0.25">
      <c r="A263" s="271" t="s">
        <v>222</v>
      </c>
      <c r="B263" s="272"/>
      <c r="C263" s="273"/>
      <c r="D263" s="147" t="s">
        <v>51</v>
      </c>
      <c r="E263" s="108">
        <f>E264</f>
        <v>0</v>
      </c>
      <c r="F263" s="108">
        <f t="shared" ref="F263:F264" si="30">F264</f>
        <v>315.70999999999998</v>
      </c>
      <c r="G263" s="108"/>
    </row>
    <row r="264" spans="1:7" ht="24.95" customHeight="1" x14ac:dyDescent="0.25">
      <c r="A264" s="265">
        <v>3</v>
      </c>
      <c r="B264" s="266"/>
      <c r="C264" s="267"/>
      <c r="D264" s="36" t="s">
        <v>19</v>
      </c>
      <c r="E264" s="149"/>
      <c r="F264" s="149">
        <f t="shared" si="30"/>
        <v>315.70999999999998</v>
      </c>
      <c r="G264" s="57"/>
    </row>
    <row r="265" spans="1:7" ht="24.95" customHeight="1" x14ac:dyDescent="0.25">
      <c r="A265" s="259">
        <v>32</v>
      </c>
      <c r="B265" s="260"/>
      <c r="C265" s="261"/>
      <c r="D265" s="63" t="s">
        <v>29</v>
      </c>
      <c r="E265" s="149"/>
      <c r="F265" s="149">
        <f>F266</f>
        <v>315.70999999999998</v>
      </c>
      <c r="G265" s="75"/>
    </row>
    <row r="266" spans="1:7" ht="24.95" customHeight="1" x14ac:dyDescent="0.25">
      <c r="A266" s="262">
        <v>322</v>
      </c>
      <c r="B266" s="263"/>
      <c r="C266" s="264"/>
      <c r="D266" s="118" t="s">
        <v>151</v>
      </c>
      <c r="E266" s="57"/>
      <c r="F266" s="149">
        <f>F267</f>
        <v>315.70999999999998</v>
      </c>
      <c r="G266" s="58"/>
    </row>
    <row r="267" spans="1:7" ht="24.95" customHeight="1" x14ac:dyDescent="0.25">
      <c r="A267" s="262">
        <v>3222</v>
      </c>
      <c r="B267" s="263"/>
      <c r="C267" s="264"/>
      <c r="D267" s="118" t="s">
        <v>153</v>
      </c>
      <c r="E267" s="57"/>
      <c r="F267" s="149">
        <v>315.70999999999998</v>
      </c>
      <c r="G267" s="58"/>
    </row>
    <row r="268" spans="1:7" s="77" customFormat="1" ht="24.95" customHeight="1" x14ac:dyDescent="0.25">
      <c r="A268" s="271" t="s">
        <v>93</v>
      </c>
      <c r="B268" s="272"/>
      <c r="C268" s="273"/>
      <c r="D268" s="147" t="s">
        <v>54</v>
      </c>
      <c r="E268" s="108">
        <f>E269</f>
        <v>0</v>
      </c>
      <c r="F268" s="108">
        <f>F269</f>
        <v>2104.77</v>
      </c>
      <c r="G268" s="108"/>
    </row>
    <row r="269" spans="1:7" ht="24.95" customHeight="1" x14ac:dyDescent="0.25">
      <c r="A269" s="265">
        <v>3</v>
      </c>
      <c r="B269" s="266"/>
      <c r="C269" s="267"/>
      <c r="D269" s="63" t="s">
        <v>19</v>
      </c>
      <c r="E269" s="149">
        <f>E270</f>
        <v>0</v>
      </c>
      <c r="F269" s="149">
        <f t="shared" ref="F269" si="31">F270</f>
        <v>2104.77</v>
      </c>
      <c r="G269" s="57"/>
    </row>
    <row r="270" spans="1:7" ht="24.95" customHeight="1" x14ac:dyDescent="0.25">
      <c r="A270" s="259">
        <v>32</v>
      </c>
      <c r="B270" s="260"/>
      <c r="C270" s="261"/>
      <c r="D270" s="63" t="s">
        <v>29</v>
      </c>
      <c r="E270" s="149">
        <v>0</v>
      </c>
      <c r="F270" s="149">
        <f>F273+F271</f>
        <v>2104.77</v>
      </c>
      <c r="G270" s="75"/>
    </row>
    <row r="271" spans="1:7" ht="24.95" customHeight="1" x14ac:dyDescent="0.25">
      <c r="A271" s="262">
        <v>321</v>
      </c>
      <c r="B271" s="263"/>
      <c r="C271" s="264"/>
      <c r="D271" s="118" t="s">
        <v>191</v>
      </c>
      <c r="E271" s="149">
        <v>0</v>
      </c>
      <c r="F271" s="149">
        <f>F272</f>
        <v>0</v>
      </c>
      <c r="G271" s="75"/>
    </row>
    <row r="272" spans="1:7" ht="24.95" customHeight="1" x14ac:dyDescent="0.25">
      <c r="A272" s="262">
        <v>3211</v>
      </c>
      <c r="B272" s="263"/>
      <c r="C272" s="264"/>
      <c r="D272" s="118" t="s">
        <v>147</v>
      </c>
      <c r="E272" s="149">
        <v>0</v>
      </c>
      <c r="F272" s="149">
        <v>0</v>
      </c>
      <c r="G272" s="75"/>
    </row>
    <row r="273" spans="1:7" ht="24.95" customHeight="1" x14ac:dyDescent="0.25">
      <c r="A273" s="262">
        <v>322</v>
      </c>
      <c r="B273" s="263"/>
      <c r="C273" s="264"/>
      <c r="D273" s="118" t="s">
        <v>151</v>
      </c>
      <c r="E273" s="149">
        <f>E274</f>
        <v>0</v>
      </c>
      <c r="F273" s="149">
        <f>F274</f>
        <v>2104.77</v>
      </c>
      <c r="G273" s="58"/>
    </row>
    <row r="274" spans="1:7" ht="24.95" customHeight="1" x14ac:dyDescent="0.25">
      <c r="A274" s="262">
        <v>3222</v>
      </c>
      <c r="B274" s="263"/>
      <c r="C274" s="264"/>
      <c r="D274" s="118" t="s">
        <v>153</v>
      </c>
      <c r="E274" s="149"/>
      <c r="F274" s="149">
        <v>2104.77</v>
      </c>
      <c r="G274" s="58"/>
    </row>
    <row r="275" spans="1:7" ht="30" customHeight="1" x14ac:dyDescent="0.25">
      <c r="A275" s="274" t="s">
        <v>75</v>
      </c>
      <c r="B275" s="275"/>
      <c r="C275" s="276"/>
      <c r="D275" s="62" t="s">
        <v>92</v>
      </c>
      <c r="E275" s="69">
        <f>E276+E288+E300</f>
        <v>37966.68</v>
      </c>
      <c r="F275" s="69">
        <f>F276+F288+F300</f>
        <v>25712.06</v>
      </c>
      <c r="G275" s="231">
        <f>(F275/E275)*100</f>
        <v>67.722697902476597</v>
      </c>
    </row>
    <row r="276" spans="1:7" s="77" customFormat="1" ht="24.95" customHeight="1" x14ac:dyDescent="0.25">
      <c r="A276" s="271" t="s">
        <v>77</v>
      </c>
      <c r="B276" s="272"/>
      <c r="C276" s="273"/>
      <c r="D276" s="147" t="s">
        <v>17</v>
      </c>
      <c r="E276" s="108">
        <f>E277</f>
        <v>0</v>
      </c>
      <c r="F276" s="108">
        <f>F277</f>
        <v>578.53</v>
      </c>
      <c r="G276" s="108"/>
    </row>
    <row r="277" spans="1:7" ht="24.95" customHeight="1" x14ac:dyDescent="0.25">
      <c r="A277" s="265">
        <v>3</v>
      </c>
      <c r="B277" s="266"/>
      <c r="C277" s="267"/>
      <c r="D277" s="36" t="s">
        <v>19</v>
      </c>
      <c r="E277" s="149">
        <f>E278+E285</f>
        <v>0</v>
      </c>
      <c r="F277" s="149">
        <f>F278+F285</f>
        <v>578.53</v>
      </c>
      <c r="G277" s="57"/>
    </row>
    <row r="278" spans="1:7" ht="24.95" customHeight="1" x14ac:dyDescent="0.25">
      <c r="A278" s="259">
        <v>31</v>
      </c>
      <c r="B278" s="260"/>
      <c r="C278" s="261"/>
      <c r="D278" s="37" t="s">
        <v>20</v>
      </c>
      <c r="E278" s="149">
        <v>0</v>
      </c>
      <c r="F278" s="149">
        <f>SUM(F279+F281+F283)</f>
        <v>553.43999999999994</v>
      </c>
      <c r="G278" s="75"/>
    </row>
    <row r="279" spans="1:7" ht="24.95" customHeight="1" x14ac:dyDescent="0.25">
      <c r="A279" s="262">
        <v>311</v>
      </c>
      <c r="B279" s="263"/>
      <c r="C279" s="264"/>
      <c r="D279" s="118" t="s">
        <v>141</v>
      </c>
      <c r="E279" s="149"/>
      <c r="F279" s="149">
        <f>F280</f>
        <v>444.15</v>
      </c>
      <c r="G279" s="58"/>
    </row>
    <row r="280" spans="1:7" ht="24.95" customHeight="1" x14ac:dyDescent="0.25">
      <c r="A280" s="262">
        <v>3111</v>
      </c>
      <c r="B280" s="263"/>
      <c r="C280" s="264"/>
      <c r="D280" s="118" t="s">
        <v>142</v>
      </c>
      <c r="E280" s="149"/>
      <c r="F280" s="149">
        <v>444.15</v>
      </c>
      <c r="G280" s="58"/>
    </row>
    <row r="281" spans="1:7" ht="24.95" customHeight="1" x14ac:dyDescent="0.25">
      <c r="A281" s="262">
        <v>312</v>
      </c>
      <c r="B281" s="263"/>
      <c r="C281" s="264"/>
      <c r="D281" s="118" t="s">
        <v>143</v>
      </c>
      <c r="E281" s="149"/>
      <c r="F281" s="149">
        <f>F282</f>
        <v>36</v>
      </c>
      <c r="G281" s="58"/>
    </row>
    <row r="282" spans="1:7" ht="24.95" customHeight="1" x14ac:dyDescent="0.25">
      <c r="A282" s="262">
        <v>3121</v>
      </c>
      <c r="B282" s="263"/>
      <c r="C282" s="264"/>
      <c r="D282" s="118" t="s">
        <v>143</v>
      </c>
      <c r="E282" s="149"/>
      <c r="F282" s="149">
        <v>36</v>
      </c>
      <c r="G282" s="58"/>
    </row>
    <row r="283" spans="1:7" ht="24.95" customHeight="1" x14ac:dyDescent="0.25">
      <c r="A283" s="262">
        <v>313</v>
      </c>
      <c r="B283" s="263"/>
      <c r="C283" s="264"/>
      <c r="D283" s="118" t="s">
        <v>144</v>
      </c>
      <c r="E283" s="149"/>
      <c r="F283" s="149">
        <f>F284</f>
        <v>73.290000000000006</v>
      </c>
      <c r="G283" s="58"/>
    </row>
    <row r="284" spans="1:7" ht="24.95" customHeight="1" x14ac:dyDescent="0.25">
      <c r="A284" s="262">
        <v>3132</v>
      </c>
      <c r="B284" s="263"/>
      <c r="C284" s="264"/>
      <c r="D284" s="118" t="s">
        <v>145</v>
      </c>
      <c r="E284" s="149"/>
      <c r="F284" s="149">
        <v>73.290000000000006</v>
      </c>
      <c r="G284" s="58"/>
    </row>
    <row r="285" spans="1:7" ht="24.95" customHeight="1" x14ac:dyDescent="0.25">
      <c r="A285" s="259">
        <v>32</v>
      </c>
      <c r="B285" s="260"/>
      <c r="C285" s="261"/>
      <c r="D285" s="63" t="s">
        <v>95</v>
      </c>
      <c r="E285" s="149">
        <v>0</v>
      </c>
      <c r="F285" s="149">
        <f>F286</f>
        <v>25.09</v>
      </c>
      <c r="G285" s="75"/>
    </row>
    <row r="286" spans="1:7" ht="24.95" customHeight="1" x14ac:dyDescent="0.25">
      <c r="A286" s="262">
        <v>321</v>
      </c>
      <c r="B286" s="263"/>
      <c r="C286" s="264"/>
      <c r="D286" s="118" t="s">
        <v>146</v>
      </c>
      <c r="E286" s="57"/>
      <c r="F286" s="149">
        <f>F287</f>
        <v>25.09</v>
      </c>
      <c r="G286" s="58"/>
    </row>
    <row r="287" spans="1:7" ht="24.95" customHeight="1" x14ac:dyDescent="0.25">
      <c r="A287" s="262">
        <v>3212</v>
      </c>
      <c r="B287" s="263"/>
      <c r="C287" s="264"/>
      <c r="D287" s="118" t="s">
        <v>193</v>
      </c>
      <c r="E287" s="149">
        <v>0</v>
      </c>
      <c r="F287" s="149">
        <v>25.09</v>
      </c>
      <c r="G287" s="58"/>
    </row>
    <row r="288" spans="1:7" s="77" customFormat="1" ht="24.95" customHeight="1" x14ac:dyDescent="0.25">
      <c r="A288" s="271" t="s">
        <v>222</v>
      </c>
      <c r="B288" s="272"/>
      <c r="C288" s="273"/>
      <c r="D288" s="147" t="s">
        <v>51</v>
      </c>
      <c r="E288" s="108">
        <f>E289</f>
        <v>6676.11</v>
      </c>
      <c r="F288" s="108">
        <f>F289</f>
        <v>3278.27</v>
      </c>
      <c r="G288" s="108">
        <f t="shared" ref="G288" si="32">(F288/E288)*100</f>
        <v>49.104493484978526</v>
      </c>
    </row>
    <row r="289" spans="1:7" ht="24.95" customHeight="1" x14ac:dyDescent="0.25">
      <c r="A289" s="265">
        <v>3</v>
      </c>
      <c r="B289" s="266"/>
      <c r="C289" s="267"/>
      <c r="D289" s="61" t="s">
        <v>19</v>
      </c>
      <c r="E289" s="149">
        <f>SUM(E290:E297)</f>
        <v>6676.11</v>
      </c>
      <c r="F289" s="149">
        <f>F290+F297</f>
        <v>3278.27</v>
      </c>
      <c r="G289" s="57"/>
    </row>
    <row r="290" spans="1:7" ht="24.95" customHeight="1" x14ac:dyDescent="0.25">
      <c r="A290" s="259">
        <v>31</v>
      </c>
      <c r="B290" s="260"/>
      <c r="C290" s="261"/>
      <c r="D290" s="61" t="s">
        <v>20</v>
      </c>
      <c r="E290" s="149">
        <v>6369.83</v>
      </c>
      <c r="F290" s="149">
        <f>F295+F291+F293</f>
        <v>3136.12</v>
      </c>
      <c r="G290" s="75">
        <f t="shared" ref="G290" si="33">(F290/E290)*100</f>
        <v>49.233966997549381</v>
      </c>
    </row>
    <row r="291" spans="1:7" ht="24.95" customHeight="1" x14ac:dyDescent="0.25">
      <c r="A291" s="262">
        <v>311</v>
      </c>
      <c r="B291" s="263"/>
      <c r="C291" s="264"/>
      <c r="D291" s="118" t="s">
        <v>141</v>
      </c>
      <c r="E291" s="57"/>
      <c r="F291" s="149">
        <f>F292</f>
        <v>2516.85</v>
      </c>
      <c r="G291" s="75"/>
    </row>
    <row r="292" spans="1:7" ht="24.95" customHeight="1" x14ac:dyDescent="0.25">
      <c r="A292" s="262">
        <v>3111</v>
      </c>
      <c r="B292" s="263"/>
      <c r="C292" s="264"/>
      <c r="D292" s="118" t="s">
        <v>142</v>
      </c>
      <c r="E292" s="57"/>
      <c r="F292" s="149">
        <v>2516.85</v>
      </c>
      <c r="G292" s="75"/>
    </row>
    <row r="293" spans="1:7" ht="24.95" customHeight="1" x14ac:dyDescent="0.25">
      <c r="A293" s="262">
        <v>312</v>
      </c>
      <c r="B293" s="263"/>
      <c r="C293" s="264"/>
      <c r="D293" s="118" t="s">
        <v>143</v>
      </c>
      <c r="E293" s="57">
        <v>0</v>
      </c>
      <c r="F293" s="149">
        <f>F294</f>
        <v>204</v>
      </c>
      <c r="G293" s="75"/>
    </row>
    <row r="294" spans="1:7" ht="24.95" customHeight="1" x14ac:dyDescent="0.25">
      <c r="A294" s="262">
        <v>3121</v>
      </c>
      <c r="B294" s="263"/>
      <c r="C294" s="264"/>
      <c r="D294" s="118" t="s">
        <v>143</v>
      </c>
      <c r="E294" s="57">
        <v>0</v>
      </c>
      <c r="F294" s="149">
        <v>204</v>
      </c>
      <c r="G294" s="75"/>
    </row>
    <row r="295" spans="1:7" ht="24.95" customHeight="1" x14ac:dyDescent="0.25">
      <c r="A295" s="262">
        <v>313</v>
      </c>
      <c r="B295" s="263"/>
      <c r="C295" s="264"/>
      <c r="D295" s="118" t="s">
        <v>144</v>
      </c>
      <c r="E295" s="57"/>
      <c r="F295" s="149">
        <f>F296</f>
        <v>415.27</v>
      </c>
      <c r="G295" s="58"/>
    </row>
    <row r="296" spans="1:7" ht="24.95" customHeight="1" x14ac:dyDescent="0.25">
      <c r="A296" s="262">
        <v>3132</v>
      </c>
      <c r="B296" s="263"/>
      <c r="C296" s="264"/>
      <c r="D296" s="118" t="s">
        <v>145</v>
      </c>
      <c r="E296" s="57"/>
      <c r="F296" s="149">
        <v>415.27</v>
      </c>
      <c r="G296" s="58"/>
    </row>
    <row r="297" spans="1:7" ht="24.95" customHeight="1" x14ac:dyDescent="0.25">
      <c r="A297" s="259">
        <v>32</v>
      </c>
      <c r="B297" s="260"/>
      <c r="C297" s="261"/>
      <c r="D297" s="63" t="s">
        <v>95</v>
      </c>
      <c r="E297" s="149">
        <v>306.27999999999997</v>
      </c>
      <c r="F297" s="149">
        <f>F298</f>
        <v>142.15</v>
      </c>
      <c r="G297" s="75">
        <f t="shared" ref="G297" si="34">(F297/E297)*100</f>
        <v>46.411780070523712</v>
      </c>
    </row>
    <row r="298" spans="1:7" ht="24.95" customHeight="1" x14ac:dyDescent="0.25">
      <c r="A298" s="262">
        <v>321</v>
      </c>
      <c r="B298" s="263"/>
      <c r="C298" s="264"/>
      <c r="D298" s="118" t="s">
        <v>146</v>
      </c>
      <c r="E298" s="57"/>
      <c r="F298" s="149">
        <f>F299</f>
        <v>142.15</v>
      </c>
      <c r="G298" s="58"/>
    </row>
    <row r="299" spans="1:7" ht="24.95" customHeight="1" x14ac:dyDescent="0.25">
      <c r="A299" s="262">
        <v>3212</v>
      </c>
      <c r="B299" s="263"/>
      <c r="C299" s="264"/>
      <c r="D299" s="118" t="s">
        <v>148</v>
      </c>
      <c r="E299" s="57"/>
      <c r="F299" s="149">
        <v>142.15</v>
      </c>
      <c r="G299" s="58"/>
    </row>
    <row r="300" spans="1:7" s="77" customFormat="1" ht="24.95" customHeight="1" x14ac:dyDescent="0.25">
      <c r="A300" s="271" t="s">
        <v>93</v>
      </c>
      <c r="B300" s="272"/>
      <c r="C300" s="273"/>
      <c r="D300" s="147" t="s">
        <v>54</v>
      </c>
      <c r="E300" s="108">
        <f>E301</f>
        <v>31290.57</v>
      </c>
      <c r="F300" s="192">
        <f>F301</f>
        <v>21855.260000000002</v>
      </c>
      <c r="G300" s="108">
        <f t="shared" ref="G300" si="35">(F300/E300)*100</f>
        <v>69.846154927826504</v>
      </c>
    </row>
    <row r="301" spans="1:7" ht="24.95" customHeight="1" x14ac:dyDescent="0.25">
      <c r="A301" s="265">
        <v>3</v>
      </c>
      <c r="B301" s="266"/>
      <c r="C301" s="267"/>
      <c r="D301" s="61" t="s">
        <v>19</v>
      </c>
      <c r="E301" s="149">
        <f>SUM(E302:E309)</f>
        <v>31290.57</v>
      </c>
      <c r="F301" s="199">
        <f>F302+F309</f>
        <v>21855.260000000002</v>
      </c>
      <c r="G301" s="57"/>
    </row>
    <row r="302" spans="1:7" ht="24.95" customHeight="1" x14ac:dyDescent="0.25">
      <c r="A302" s="259">
        <v>31</v>
      </c>
      <c r="B302" s="260"/>
      <c r="C302" s="261"/>
      <c r="D302" s="61" t="s">
        <v>20</v>
      </c>
      <c r="E302" s="149">
        <v>29848.11</v>
      </c>
      <c r="F302" s="149">
        <f>F303+F305+F307</f>
        <v>20907.54</v>
      </c>
      <c r="G302" s="75">
        <f t="shared" ref="G302" si="36">(F302/E302)*100</f>
        <v>70.046445151803582</v>
      </c>
    </row>
    <row r="303" spans="1:7" ht="24.95" customHeight="1" x14ac:dyDescent="0.25">
      <c r="A303" s="262">
        <v>311</v>
      </c>
      <c r="B303" s="263"/>
      <c r="C303" s="264"/>
      <c r="D303" s="118" t="s">
        <v>141</v>
      </c>
      <c r="E303" s="149"/>
      <c r="F303" s="149">
        <f>F304</f>
        <v>16779</v>
      </c>
      <c r="G303" s="58"/>
    </row>
    <row r="304" spans="1:7" ht="24.95" customHeight="1" x14ac:dyDescent="0.25">
      <c r="A304" s="262">
        <v>3111</v>
      </c>
      <c r="B304" s="263"/>
      <c r="C304" s="264"/>
      <c r="D304" s="118" t="s">
        <v>142</v>
      </c>
      <c r="E304" s="149"/>
      <c r="F304" s="149">
        <v>16779</v>
      </c>
      <c r="G304" s="58"/>
    </row>
    <row r="305" spans="1:7" ht="24.95" customHeight="1" x14ac:dyDescent="0.25">
      <c r="A305" s="262">
        <v>312</v>
      </c>
      <c r="B305" s="263"/>
      <c r="C305" s="264"/>
      <c r="D305" s="118" t="s">
        <v>143</v>
      </c>
      <c r="E305" s="149"/>
      <c r="F305" s="149">
        <f>F306</f>
        <v>1360</v>
      </c>
      <c r="G305" s="58"/>
    </row>
    <row r="306" spans="1:7" ht="24.95" customHeight="1" x14ac:dyDescent="0.25">
      <c r="A306" s="262">
        <v>3121</v>
      </c>
      <c r="B306" s="263"/>
      <c r="C306" s="264"/>
      <c r="D306" s="118" t="s">
        <v>143</v>
      </c>
      <c r="E306" s="149"/>
      <c r="F306" s="149">
        <v>1360</v>
      </c>
      <c r="G306" s="58"/>
    </row>
    <row r="307" spans="1:7" ht="24.95" customHeight="1" x14ac:dyDescent="0.25">
      <c r="A307" s="262">
        <v>313</v>
      </c>
      <c r="B307" s="263"/>
      <c r="C307" s="264"/>
      <c r="D307" s="118" t="s">
        <v>144</v>
      </c>
      <c r="E307" s="149"/>
      <c r="F307" s="149">
        <f>F308</f>
        <v>2768.54</v>
      </c>
      <c r="G307" s="58"/>
    </row>
    <row r="308" spans="1:7" ht="24.95" customHeight="1" x14ac:dyDescent="0.25">
      <c r="A308" s="262">
        <v>3132</v>
      </c>
      <c r="B308" s="263"/>
      <c r="C308" s="264"/>
      <c r="D308" s="118" t="s">
        <v>145</v>
      </c>
      <c r="E308" s="149"/>
      <c r="F308" s="149">
        <v>2768.54</v>
      </c>
      <c r="G308" s="58"/>
    </row>
    <row r="309" spans="1:7" ht="24.95" customHeight="1" x14ac:dyDescent="0.25">
      <c r="A309" s="259">
        <v>32</v>
      </c>
      <c r="B309" s="260"/>
      <c r="C309" s="261"/>
      <c r="D309" s="63" t="s">
        <v>95</v>
      </c>
      <c r="E309" s="149">
        <v>1442.46</v>
      </c>
      <c r="F309" s="149">
        <f>F310</f>
        <v>947.72</v>
      </c>
      <c r="G309" s="75">
        <f t="shared" ref="G309:G315" si="37">(F309/E309)*100</f>
        <v>65.701648572577398</v>
      </c>
    </row>
    <row r="310" spans="1:7" ht="24.95" customHeight="1" x14ac:dyDescent="0.25">
      <c r="A310" s="262">
        <v>321</v>
      </c>
      <c r="B310" s="263"/>
      <c r="C310" s="264"/>
      <c r="D310" s="118" t="s">
        <v>146</v>
      </c>
      <c r="E310" s="57"/>
      <c r="F310" s="149">
        <f>F311</f>
        <v>947.72</v>
      </c>
      <c r="G310" s="75"/>
    </row>
    <row r="311" spans="1:7" ht="24.95" customHeight="1" x14ac:dyDescent="0.25">
      <c r="A311" s="262">
        <v>3212</v>
      </c>
      <c r="B311" s="263"/>
      <c r="C311" s="264"/>
      <c r="D311" s="118" t="s">
        <v>148</v>
      </c>
      <c r="E311" s="57"/>
      <c r="F311" s="149">
        <v>947.72</v>
      </c>
      <c r="G311" s="75"/>
    </row>
    <row r="312" spans="1:7" ht="24.95" customHeight="1" x14ac:dyDescent="0.25">
      <c r="A312" s="274" t="s">
        <v>224</v>
      </c>
      <c r="B312" s="275"/>
      <c r="C312" s="276"/>
      <c r="D312" s="62" t="s">
        <v>225</v>
      </c>
      <c r="E312" s="69">
        <f>E314</f>
        <v>6492.77</v>
      </c>
      <c r="F312" s="69">
        <f>F314</f>
        <v>0</v>
      </c>
      <c r="G312" s="69">
        <v>0</v>
      </c>
    </row>
    <row r="313" spans="1:7" s="77" customFormat="1" ht="24.95" customHeight="1" x14ac:dyDescent="0.25">
      <c r="A313" s="271" t="s">
        <v>77</v>
      </c>
      <c r="B313" s="272"/>
      <c r="C313" s="273"/>
      <c r="D313" s="147" t="s">
        <v>17</v>
      </c>
      <c r="E313" s="108">
        <f>E314</f>
        <v>6492.77</v>
      </c>
      <c r="F313" s="108">
        <f>F314</f>
        <v>0</v>
      </c>
      <c r="G313" s="108">
        <f t="shared" si="37"/>
        <v>0</v>
      </c>
    </row>
    <row r="314" spans="1:7" ht="24.95" customHeight="1" x14ac:dyDescent="0.25">
      <c r="A314" s="286">
        <v>3</v>
      </c>
      <c r="B314" s="287"/>
      <c r="C314" s="288"/>
      <c r="D314" s="151" t="s">
        <v>19</v>
      </c>
      <c r="E314" s="149">
        <f>E315+E320</f>
        <v>6492.77</v>
      </c>
      <c r="F314" s="149">
        <f>F315+F320</f>
        <v>0</v>
      </c>
      <c r="G314" s="149"/>
    </row>
    <row r="315" spans="1:7" ht="24.95" customHeight="1" x14ac:dyDescent="0.25">
      <c r="A315" s="283">
        <v>31</v>
      </c>
      <c r="B315" s="284"/>
      <c r="C315" s="285"/>
      <c r="D315" s="151" t="s">
        <v>20</v>
      </c>
      <c r="E315" s="149">
        <v>6208.85</v>
      </c>
      <c r="F315" s="149">
        <f>F316+F318</f>
        <v>0</v>
      </c>
      <c r="G315" s="108">
        <f t="shared" si="37"/>
        <v>0</v>
      </c>
    </row>
    <row r="316" spans="1:7" ht="24.95" customHeight="1" x14ac:dyDescent="0.25">
      <c r="A316" s="277">
        <v>311</v>
      </c>
      <c r="B316" s="278"/>
      <c r="C316" s="279"/>
      <c r="D316" s="155" t="s">
        <v>141</v>
      </c>
      <c r="E316" s="149"/>
      <c r="F316" s="149">
        <f>F317</f>
        <v>0</v>
      </c>
      <c r="G316" s="156"/>
    </row>
    <row r="317" spans="1:7" ht="24.95" customHeight="1" x14ac:dyDescent="0.25">
      <c r="A317" s="277">
        <v>3111</v>
      </c>
      <c r="B317" s="278"/>
      <c r="C317" s="279"/>
      <c r="D317" s="155" t="s">
        <v>142</v>
      </c>
      <c r="E317" s="149"/>
      <c r="F317" s="149">
        <v>0</v>
      </c>
      <c r="G317" s="156"/>
    </row>
    <row r="318" spans="1:7" ht="24.95" customHeight="1" x14ac:dyDescent="0.25">
      <c r="A318" s="277">
        <v>313</v>
      </c>
      <c r="B318" s="278"/>
      <c r="C318" s="279"/>
      <c r="D318" s="155" t="s">
        <v>144</v>
      </c>
      <c r="E318" s="149"/>
      <c r="F318" s="149">
        <f>F319</f>
        <v>0</v>
      </c>
      <c r="G318" s="156"/>
    </row>
    <row r="319" spans="1:7" ht="24.95" customHeight="1" x14ac:dyDescent="0.25">
      <c r="A319" s="277">
        <v>3132</v>
      </c>
      <c r="B319" s="278"/>
      <c r="C319" s="279"/>
      <c r="D319" s="155" t="s">
        <v>145</v>
      </c>
      <c r="E319" s="149"/>
      <c r="F319" s="149">
        <v>0</v>
      </c>
      <c r="G319" s="156"/>
    </row>
    <row r="320" spans="1:7" ht="24.95" customHeight="1" x14ac:dyDescent="0.25">
      <c r="A320" s="283">
        <v>32</v>
      </c>
      <c r="B320" s="284"/>
      <c r="C320" s="285"/>
      <c r="D320" s="151" t="s">
        <v>95</v>
      </c>
      <c r="E320" s="149">
        <v>283.92</v>
      </c>
      <c r="F320" s="149">
        <f>F321</f>
        <v>0</v>
      </c>
      <c r="G320" s="108">
        <f t="shared" ref="G320" si="38">(F320/E320)*100</f>
        <v>0</v>
      </c>
    </row>
    <row r="321" spans="1:7" ht="24.95" customHeight="1" x14ac:dyDescent="0.25">
      <c r="A321" s="277">
        <v>321</v>
      </c>
      <c r="B321" s="278"/>
      <c r="C321" s="279"/>
      <c r="D321" s="155" t="s">
        <v>146</v>
      </c>
      <c r="E321" s="149"/>
      <c r="F321" s="149">
        <f>F322</f>
        <v>0</v>
      </c>
      <c r="G321" s="156"/>
    </row>
    <row r="322" spans="1:7" ht="24.95" customHeight="1" x14ac:dyDescent="0.25">
      <c r="A322" s="277">
        <v>3212</v>
      </c>
      <c r="B322" s="278"/>
      <c r="C322" s="279"/>
      <c r="D322" s="155" t="s">
        <v>148</v>
      </c>
      <c r="E322" s="149"/>
      <c r="F322" s="149">
        <v>0</v>
      </c>
      <c r="G322" s="156"/>
    </row>
    <row r="323" spans="1:7" x14ac:dyDescent="0.25">
      <c r="E323" s="225" t="s">
        <v>117</v>
      </c>
      <c r="F323" s="225" t="s">
        <v>118</v>
      </c>
    </row>
    <row r="324" spans="1:7" x14ac:dyDescent="0.25">
      <c r="D324" t="s">
        <v>226</v>
      </c>
      <c r="E324" s="207">
        <f>E9+E58+E233+E238+E258+E313</f>
        <v>165617.01999999999</v>
      </c>
      <c r="F324" s="207">
        <v>145484.17000000001</v>
      </c>
    </row>
    <row r="325" spans="1:7" x14ac:dyDescent="0.25">
      <c r="D325" t="s">
        <v>240</v>
      </c>
      <c r="F325" s="112">
        <v>406.33</v>
      </c>
    </row>
    <row r="326" spans="1:7" x14ac:dyDescent="0.25">
      <c r="D326" t="s">
        <v>227</v>
      </c>
      <c r="E326" s="207">
        <f>E288</f>
        <v>6676.11</v>
      </c>
      <c r="F326" s="207">
        <v>3593.98</v>
      </c>
    </row>
    <row r="328" spans="1:7" x14ac:dyDescent="0.25">
      <c r="D328" t="s">
        <v>228</v>
      </c>
      <c r="E328" s="207">
        <f>E300</f>
        <v>31290.57</v>
      </c>
      <c r="F328" s="207">
        <v>23960.03</v>
      </c>
    </row>
    <row r="330" spans="1:7" x14ac:dyDescent="0.25">
      <c r="D330" t="s">
        <v>229</v>
      </c>
      <c r="E330" s="207">
        <f>E71+E117+E206</f>
        <v>9460.0400000000009</v>
      </c>
      <c r="F330" s="207">
        <v>9936.2999999999993</v>
      </c>
    </row>
    <row r="331" spans="1:7" x14ac:dyDescent="0.25">
      <c r="E331" s="208"/>
    </row>
    <row r="332" spans="1:7" x14ac:dyDescent="0.25">
      <c r="D332" t="s">
        <v>230</v>
      </c>
      <c r="E332" s="207">
        <f>E139+E214</f>
        <v>39845.19</v>
      </c>
      <c r="F332" s="207">
        <v>28613.59</v>
      </c>
    </row>
    <row r="333" spans="1:7" x14ac:dyDescent="0.25">
      <c r="E333" s="208"/>
    </row>
    <row r="334" spans="1:7" x14ac:dyDescent="0.25">
      <c r="D334" t="s">
        <v>231</v>
      </c>
      <c r="E334" s="207">
        <f>E94+E168</f>
        <v>1160266.0900000001</v>
      </c>
      <c r="F334" s="207">
        <v>1230814.6599999999</v>
      </c>
    </row>
    <row r="336" spans="1:7" x14ac:dyDescent="0.25">
      <c r="D336" s="104" t="s">
        <v>233</v>
      </c>
      <c r="E336" s="207">
        <f>E211+E196+E189+E164+E136+E69</f>
        <v>103404.53</v>
      </c>
      <c r="F336" s="207">
        <v>0</v>
      </c>
    </row>
    <row r="337" spans="4:6" x14ac:dyDescent="0.25">
      <c r="E337" s="139"/>
      <c r="F337" s="207"/>
    </row>
    <row r="338" spans="4:6" x14ac:dyDescent="0.25">
      <c r="D338" s="112" t="s">
        <v>232</v>
      </c>
      <c r="E338" s="207">
        <f>E324+E326+E328+E330+E332+E334+E336</f>
        <v>1516559.55</v>
      </c>
      <c r="F338" s="207">
        <f>SUM(F324:F337)</f>
        <v>1442809.0599999998</v>
      </c>
    </row>
  </sheetData>
  <mergeCells count="319">
    <mergeCell ref="A209:C209"/>
    <mergeCell ref="A293:C293"/>
    <mergeCell ref="A294:C294"/>
    <mergeCell ref="A1:J1"/>
    <mergeCell ref="A6:D6"/>
    <mergeCell ref="A277:C277"/>
    <mergeCell ref="A265:C265"/>
    <mergeCell ref="A268:C268"/>
    <mergeCell ref="A269:C269"/>
    <mergeCell ref="A7:C7"/>
    <mergeCell ref="A8:C8"/>
    <mergeCell ref="A3:G3"/>
    <mergeCell ref="A5:C5"/>
    <mergeCell ref="A38:C38"/>
    <mergeCell ref="A168:C168"/>
    <mergeCell ref="A170:C170"/>
    <mergeCell ref="A153:C153"/>
    <mergeCell ref="A155:C155"/>
    <mergeCell ref="A157:C157"/>
    <mergeCell ref="A158:C158"/>
    <mergeCell ref="A9:C9"/>
    <mergeCell ref="A10:C10"/>
    <mergeCell ref="A138:C138"/>
    <mergeCell ref="A11:C11"/>
    <mergeCell ref="A71:C71"/>
    <mergeCell ref="A44:C44"/>
    <mergeCell ref="A45:C45"/>
    <mergeCell ref="A54:C54"/>
    <mergeCell ref="A42:C42"/>
    <mergeCell ref="A43:C43"/>
    <mergeCell ref="A51:C51"/>
    <mergeCell ref="A52:C52"/>
    <mergeCell ref="A70:C70"/>
    <mergeCell ref="A35:C35"/>
    <mergeCell ref="A36:C36"/>
    <mergeCell ref="A37:C37"/>
    <mergeCell ref="A46:C46"/>
    <mergeCell ref="A47:C47"/>
    <mergeCell ref="A48:C48"/>
    <mergeCell ref="A49:C49"/>
    <mergeCell ref="A50:C50"/>
    <mergeCell ref="A57:C57"/>
    <mergeCell ref="A58:C58"/>
    <mergeCell ref="A59:C59"/>
    <mergeCell ref="A41:C41"/>
    <mergeCell ref="A12:C12"/>
    <mergeCell ref="A13:C13"/>
    <mergeCell ref="A14:C14"/>
    <mergeCell ref="A15:C15"/>
    <mergeCell ref="A34:C34"/>
    <mergeCell ref="A53:C53"/>
    <mergeCell ref="A16:C16"/>
    <mergeCell ref="A17:C17"/>
    <mergeCell ref="A18:C18"/>
    <mergeCell ref="A20:C20"/>
    <mergeCell ref="A21:C21"/>
    <mergeCell ref="A22:C22"/>
    <mergeCell ref="A24:C24"/>
    <mergeCell ref="A25:C25"/>
    <mergeCell ref="A27:C27"/>
    <mergeCell ref="A19:C19"/>
    <mergeCell ref="A319:C319"/>
    <mergeCell ref="A93:C93"/>
    <mergeCell ref="A100:C100"/>
    <mergeCell ref="A101:C101"/>
    <mergeCell ref="A105:C105"/>
    <mergeCell ref="A107:C107"/>
    <mergeCell ref="A109:C109"/>
    <mergeCell ref="A120:C120"/>
    <mergeCell ref="A121:C121"/>
    <mergeCell ref="A122:C122"/>
    <mergeCell ref="A94:C94"/>
    <mergeCell ref="A95:C95"/>
    <mergeCell ref="A113:C113"/>
    <mergeCell ref="A114:C114"/>
    <mergeCell ref="A119:C119"/>
    <mergeCell ref="A126:C126"/>
    <mergeCell ref="A129:C129"/>
    <mergeCell ref="A235:C235"/>
    <mergeCell ref="A222:C222"/>
    <mergeCell ref="A223:C223"/>
    <mergeCell ref="A258:C258"/>
    <mergeCell ref="A205:C205"/>
    <mergeCell ref="A197:C197"/>
    <mergeCell ref="A199:C199"/>
    <mergeCell ref="A225:C225"/>
    <mergeCell ref="A230:C230"/>
    <mergeCell ref="A213:C213"/>
    <mergeCell ref="A227:C227"/>
    <mergeCell ref="A201:C201"/>
    <mergeCell ref="A203:C203"/>
    <mergeCell ref="A204:C204"/>
    <mergeCell ref="A254:C254"/>
    <mergeCell ref="A207:C207"/>
    <mergeCell ref="A229:C229"/>
    <mergeCell ref="A252:C252"/>
    <mergeCell ref="A218:C218"/>
    <mergeCell ref="A219:C219"/>
    <mergeCell ref="A240:C240"/>
    <mergeCell ref="A217:C217"/>
    <mergeCell ref="A238:C238"/>
    <mergeCell ref="A239:C239"/>
    <mergeCell ref="A206:C206"/>
    <mergeCell ref="A202:C202"/>
    <mergeCell ref="A212:C212"/>
    <mergeCell ref="A231:C231"/>
    <mergeCell ref="A232:C232"/>
    <mergeCell ref="A233:C233"/>
    <mergeCell ref="A226:C226"/>
    <mergeCell ref="A297:C297"/>
    <mergeCell ref="A288:C288"/>
    <mergeCell ref="A289:C289"/>
    <mergeCell ref="A285:C285"/>
    <mergeCell ref="A279:C279"/>
    <mergeCell ref="A280:C280"/>
    <mergeCell ref="A272:C272"/>
    <mergeCell ref="A271:C271"/>
    <mergeCell ref="A260:C260"/>
    <mergeCell ref="A264:C264"/>
    <mergeCell ref="A270:C270"/>
    <mergeCell ref="A263:C263"/>
    <mergeCell ref="A275:C275"/>
    <mergeCell ref="A276:C276"/>
    <mergeCell ref="A266:C266"/>
    <mergeCell ref="A315:C315"/>
    <mergeCell ref="A314:C314"/>
    <mergeCell ref="A306:C306"/>
    <mergeCell ref="A313:C313"/>
    <mergeCell ref="A295:C295"/>
    <mergeCell ref="A312:C312"/>
    <mergeCell ref="A290:C290"/>
    <mergeCell ref="A299:C299"/>
    <mergeCell ref="A273:C273"/>
    <mergeCell ref="A274:C274"/>
    <mergeCell ref="A300:C300"/>
    <mergeCell ref="A301:C301"/>
    <mergeCell ref="A302:C302"/>
    <mergeCell ref="A309:C309"/>
    <mergeCell ref="A305:C305"/>
    <mergeCell ref="A281:C281"/>
    <mergeCell ref="A282:C282"/>
    <mergeCell ref="A296:C296"/>
    <mergeCell ref="A283:C283"/>
    <mergeCell ref="A284:C284"/>
    <mergeCell ref="A278:C278"/>
    <mergeCell ref="A286:C286"/>
    <mergeCell ref="A287:C287"/>
    <mergeCell ref="A298:C298"/>
    <mergeCell ref="A322:C322"/>
    <mergeCell ref="A321:C321"/>
    <mergeCell ref="A241:C241"/>
    <mergeCell ref="A242:C242"/>
    <mergeCell ref="A245:C245"/>
    <mergeCell ref="A246:C246"/>
    <mergeCell ref="A243:C243"/>
    <mergeCell ref="A244:C244"/>
    <mergeCell ref="A248:C248"/>
    <mergeCell ref="A249:C249"/>
    <mergeCell ref="A291:C291"/>
    <mergeCell ref="A292:C292"/>
    <mergeCell ref="A307:C307"/>
    <mergeCell ref="A308:C308"/>
    <mergeCell ref="A310:C310"/>
    <mergeCell ref="A311:C311"/>
    <mergeCell ref="A261:C261"/>
    <mergeCell ref="A316:C316"/>
    <mergeCell ref="A320:C320"/>
    <mergeCell ref="A317:C317"/>
    <mergeCell ref="A318:C318"/>
    <mergeCell ref="A303:C303"/>
    <mergeCell ref="A304:C304"/>
    <mergeCell ref="A257:C257"/>
    <mergeCell ref="A26:C26"/>
    <mergeCell ref="A23:C23"/>
    <mergeCell ref="A28:C28"/>
    <mergeCell ref="A29:C29"/>
    <mergeCell ref="A30:C30"/>
    <mergeCell ref="A31:C31"/>
    <mergeCell ref="A32:C32"/>
    <mergeCell ref="A33:C33"/>
    <mergeCell ref="A39:C39"/>
    <mergeCell ref="A40:C40"/>
    <mergeCell ref="A267:C267"/>
    <mergeCell ref="A220:C220"/>
    <mergeCell ref="A221:C221"/>
    <mergeCell ref="A188:C188"/>
    <mergeCell ref="A104:C104"/>
    <mergeCell ref="A175:C175"/>
    <mergeCell ref="A177:C177"/>
    <mergeCell ref="A82:C82"/>
    <mergeCell ref="A147:C147"/>
    <mergeCell ref="A148:C148"/>
    <mergeCell ref="A152:C152"/>
    <mergeCell ref="A156:C156"/>
    <mergeCell ref="A161:C161"/>
    <mergeCell ref="A162:C162"/>
    <mergeCell ref="A108:C108"/>
    <mergeCell ref="A106:C106"/>
    <mergeCell ref="A186:C186"/>
    <mergeCell ref="A187:C187"/>
    <mergeCell ref="A194:C194"/>
    <mergeCell ref="A191:C191"/>
    <mergeCell ref="A193:C193"/>
    <mergeCell ref="A192:C192"/>
    <mergeCell ref="A196:C196"/>
    <mergeCell ref="A255:C255"/>
    <mergeCell ref="A256:C256"/>
    <mergeCell ref="A262:C262"/>
    <mergeCell ref="A190:C190"/>
    <mergeCell ref="A216:C216"/>
    <mergeCell ref="A189:C189"/>
    <mergeCell ref="A259:C259"/>
    <mergeCell ref="A78:C78"/>
    <mergeCell ref="A79:C79"/>
    <mergeCell ref="A87:C87"/>
    <mergeCell ref="A90:C90"/>
    <mergeCell ref="A253:C253"/>
    <mergeCell ref="A234:C234"/>
    <mergeCell ref="A237:C237"/>
    <mergeCell ref="A236:C236"/>
    <mergeCell ref="A247:C247"/>
    <mergeCell ref="A250:C250"/>
    <mergeCell ref="A251:C251"/>
    <mergeCell ref="A228:C228"/>
    <mergeCell ref="A208:C208"/>
    <mergeCell ref="A210:C210"/>
    <mergeCell ref="A214:C214"/>
    <mergeCell ref="A215:C215"/>
    <mergeCell ref="A211:C211"/>
    <mergeCell ref="A134:C134"/>
    <mergeCell ref="A135:C135"/>
    <mergeCell ref="A149:C149"/>
    <mergeCell ref="A150:C150"/>
    <mergeCell ref="A110:C110"/>
    <mergeCell ref="A111:C111"/>
    <mergeCell ref="A88:C88"/>
    <mergeCell ref="A91:C91"/>
    <mergeCell ref="A143:C143"/>
    <mergeCell ref="A89:C89"/>
    <mergeCell ref="A116:C116"/>
    <mergeCell ref="A118:C118"/>
    <mergeCell ref="A103:C103"/>
    <mergeCell ref="A115:C115"/>
    <mergeCell ref="A131:C131"/>
    <mergeCell ref="A132:C132"/>
    <mergeCell ref="A112:C112"/>
    <mergeCell ref="A130:C130"/>
    <mergeCell ref="A139:C139"/>
    <mergeCell ref="A198:C198"/>
    <mergeCell ref="A224:C224"/>
    <mergeCell ref="A195:C195"/>
    <mergeCell ref="A92:C92"/>
    <mergeCell ref="A183:C183"/>
    <mergeCell ref="A185:C185"/>
    <mergeCell ref="A96:C96"/>
    <mergeCell ref="A97:C97"/>
    <mergeCell ref="A98:C98"/>
    <mergeCell ref="A99:C99"/>
    <mergeCell ref="A117:C117"/>
    <mergeCell ref="A200:C200"/>
    <mergeCell ref="A164:C164"/>
    <mergeCell ref="A171:C171"/>
    <mergeCell ref="A172:C172"/>
    <mergeCell ref="A178:C178"/>
    <mergeCell ref="A179:C179"/>
    <mergeCell ref="A180:C180"/>
    <mergeCell ref="A182:C182"/>
    <mergeCell ref="A163:C163"/>
    <mergeCell ref="A173:C173"/>
    <mergeCell ref="A174:C174"/>
    <mergeCell ref="A176:C176"/>
    <mergeCell ref="A136:C136"/>
    <mergeCell ref="A55:C55"/>
    <mergeCell ref="A56:C56"/>
    <mergeCell ref="A72:C72"/>
    <mergeCell ref="A73:C73"/>
    <mergeCell ref="A74:C74"/>
    <mergeCell ref="A75:C75"/>
    <mergeCell ref="A76:C76"/>
    <mergeCell ref="A85:C85"/>
    <mergeCell ref="A81:C81"/>
    <mergeCell ref="A83:C83"/>
    <mergeCell ref="A84:C84"/>
    <mergeCell ref="A77:C77"/>
    <mergeCell ref="A80:C80"/>
    <mergeCell ref="A67:C67"/>
    <mergeCell ref="A68:C68"/>
    <mergeCell ref="A69:C69"/>
    <mergeCell ref="A60:C60"/>
    <mergeCell ref="A61:C61"/>
    <mergeCell ref="A62:C62"/>
    <mergeCell ref="A63:C63"/>
    <mergeCell ref="A64:C64"/>
    <mergeCell ref="A65:C65"/>
    <mergeCell ref="A66:C66"/>
    <mergeCell ref="A184:C184"/>
    <mergeCell ref="A154:C154"/>
    <mergeCell ref="A159:C159"/>
    <mergeCell ref="A124:C124"/>
    <mergeCell ref="A125:C125"/>
    <mergeCell ref="A127:C127"/>
    <mergeCell ref="A165:C165"/>
    <mergeCell ref="A169:C169"/>
    <mergeCell ref="A86:C86"/>
    <mergeCell ref="A137:C137"/>
    <mergeCell ref="A166:C166"/>
    <mergeCell ref="A167:C167"/>
    <mergeCell ref="A128:C128"/>
    <mergeCell ref="A160:C160"/>
    <mergeCell ref="A181:C181"/>
    <mergeCell ref="A133:C133"/>
    <mergeCell ref="A141:C141"/>
    <mergeCell ref="A142:C142"/>
    <mergeCell ref="A144:C144"/>
    <mergeCell ref="A145:C145"/>
    <mergeCell ref="A151:C151"/>
    <mergeCell ref="A146:C146"/>
    <mergeCell ref="A140:C140"/>
    <mergeCell ref="A123:C123"/>
  </mergeCells>
  <pageMargins left="0.70866141732283461" right="0.70866141732283461" top="0.74803149606299213" bottom="0.74803149606299213" header="0.31496062992125984" footer="0.31496062992125984"/>
  <pageSetup paperSize="9" scale="9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SAŽETAK</vt:lpstr>
      <vt:lpstr> Račun prihoda i rashoda</vt:lpstr>
      <vt:lpstr>Rashodi prema funkcijskoj kl</vt:lpstr>
      <vt:lpstr>POSEBNI 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2025-07-23T12:34:46Z</cp:lastPrinted>
  <dcterms:created xsi:type="dcterms:W3CDTF">2022-08-12T12:51:27Z</dcterms:created>
  <dcterms:modified xsi:type="dcterms:W3CDTF">2025-07-24T09:31:06Z</dcterms:modified>
</cp:coreProperties>
</file>