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B3BA148-39B2-4D2E-B86D-FD7E1DF76ECE}" xr6:coauthVersionLast="37" xr6:coauthVersionMax="37" xr10:uidLastSave="{00000000-0000-0000-0000-000000000000}"/>
  <bookViews>
    <workbookView xWindow="0" yWindow="0" windowWidth="28800" windowHeight="12225" firstSheet="1" activeTab="5" xr2:uid="{00000000-000D-0000-FFFF-FFFF00000000}"/>
  </bookViews>
  <sheets>
    <sheet name="SAŽETAK" sheetId="8" r:id="rId1"/>
    <sheet name=" Račun prihoda i rashoda" sheetId="3" r:id="rId2"/>
    <sheet name=" Račun prihoda i rashoda po eko" sheetId="9" r:id="rId3"/>
    <sheet name="Prihodi i rashodi po izvorima" sheetId="11" r:id="rId4"/>
    <sheet name="Rashodi prema funkcijskoj kl" sheetId="5" r:id="rId5"/>
    <sheet name="POSEBNI DIO" sheetId="7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9" l="1"/>
  <c r="E12" i="5"/>
  <c r="D12" i="5"/>
  <c r="H57" i="3"/>
  <c r="H46" i="3"/>
  <c r="G57" i="3"/>
  <c r="H89" i="3"/>
  <c r="G89" i="3"/>
  <c r="G46" i="3"/>
  <c r="H39" i="7" l="1"/>
  <c r="G39" i="7"/>
  <c r="E78" i="7"/>
  <c r="E53" i="7"/>
  <c r="E34" i="7"/>
  <c r="E33" i="7" s="1"/>
  <c r="E39" i="7"/>
  <c r="G8" i="8"/>
  <c r="F34" i="7" l="1"/>
  <c r="F53" i="7"/>
  <c r="F39" i="7"/>
  <c r="G22" i="11" l="1"/>
  <c r="H22" i="11"/>
  <c r="E22" i="11"/>
  <c r="E10" i="11"/>
  <c r="F22" i="11"/>
  <c r="F30" i="9"/>
  <c r="G30" i="9"/>
  <c r="H30" i="9"/>
  <c r="E30" i="9"/>
  <c r="H24" i="9"/>
  <c r="F11" i="9"/>
  <c r="F10" i="9" s="1"/>
  <c r="G11" i="9"/>
  <c r="G10" i="9" s="1"/>
  <c r="H10" i="9"/>
  <c r="E11" i="9"/>
  <c r="E10" i="9" s="1"/>
  <c r="H41" i="7"/>
  <c r="G41" i="7"/>
  <c r="H23" i="9" l="1"/>
  <c r="F10" i="11"/>
  <c r="G10" i="11"/>
  <c r="H10" i="11"/>
  <c r="G24" i="9"/>
  <c r="G23" i="9" s="1"/>
  <c r="E24" i="9"/>
  <c r="E23" i="9" s="1"/>
  <c r="F24" i="9"/>
  <c r="F23" i="9" s="1"/>
  <c r="F89" i="3"/>
  <c r="F82" i="3"/>
  <c r="F100" i="3"/>
  <c r="F77" i="3"/>
  <c r="F58" i="3" l="1"/>
  <c r="F92" i="3"/>
  <c r="F91" i="3" s="1"/>
  <c r="F65" i="3"/>
  <c r="F66" i="7"/>
  <c r="F57" i="3" l="1"/>
  <c r="F55" i="3" s="1"/>
  <c r="E31" i="3"/>
  <c r="E89" i="3" l="1"/>
  <c r="E82" i="3" l="1"/>
  <c r="E100" i="3"/>
  <c r="E92" i="3"/>
  <c r="E77" i="3"/>
  <c r="E65" i="3"/>
  <c r="E58" i="3"/>
  <c r="E46" i="3"/>
  <c r="E23" i="3"/>
  <c r="E21" i="3"/>
  <c r="E18" i="3"/>
  <c r="E16" i="3"/>
  <c r="E14" i="3"/>
  <c r="E11" i="3"/>
  <c r="B11" i="5"/>
  <c r="B10" i="5" s="1"/>
  <c r="F138" i="7"/>
  <c r="F105" i="7"/>
  <c r="F104" i="7" s="1"/>
  <c r="G105" i="7"/>
  <c r="G104" i="7" s="1"/>
  <c r="H105" i="7"/>
  <c r="H104" i="7" s="1"/>
  <c r="E105" i="7"/>
  <c r="E104" i="7" s="1"/>
  <c r="F91" i="7"/>
  <c r="G91" i="7"/>
  <c r="H91" i="7"/>
  <c r="E91" i="7"/>
  <c r="E90" i="7" s="1"/>
  <c r="G53" i="7"/>
  <c r="H53" i="7"/>
  <c r="E52" i="7"/>
  <c r="G50" i="7"/>
  <c r="H50" i="7"/>
  <c r="F41" i="7"/>
  <c r="E123" i="7"/>
  <c r="E122" i="7" s="1"/>
  <c r="E119" i="7"/>
  <c r="E118" i="7" s="1"/>
  <c r="E115" i="7"/>
  <c r="E114" i="7" s="1"/>
  <c r="E111" i="7"/>
  <c r="E110" i="7" s="1"/>
  <c r="E108" i="7"/>
  <c r="E107" i="7" s="1"/>
  <c r="E101" i="7"/>
  <c r="E100" i="7" s="1"/>
  <c r="E96" i="7"/>
  <c r="E95" i="7" s="1"/>
  <c r="E73" i="7"/>
  <c r="E139" i="7" s="1"/>
  <c r="E66" i="7"/>
  <c r="E138" i="7" s="1"/>
  <c r="E64" i="7"/>
  <c r="E62" i="7"/>
  <c r="E59" i="7"/>
  <c r="E45" i="7"/>
  <c r="E44" i="7" s="1"/>
  <c r="E38" i="7"/>
  <c r="E30" i="7"/>
  <c r="E28" i="7"/>
  <c r="E27" i="7" s="1"/>
  <c r="E25" i="7"/>
  <c r="E24" i="7" s="1"/>
  <c r="E21" i="7"/>
  <c r="E19" i="7" s="1"/>
  <c r="E135" i="7" s="1"/>
  <c r="E17" i="7"/>
  <c r="E16" i="7" s="1"/>
  <c r="E13" i="7"/>
  <c r="E11" i="7" s="1"/>
  <c r="E133" i="7" s="1"/>
  <c r="E9" i="7"/>
  <c r="E8" i="7" s="1"/>
  <c r="E37" i="7" l="1"/>
  <c r="E23" i="7"/>
  <c r="E136" i="7" s="1"/>
  <c r="E91" i="3"/>
  <c r="E57" i="3"/>
  <c r="E10" i="3"/>
  <c r="E8" i="3" s="1"/>
  <c r="E137" i="7"/>
  <c r="E20" i="7"/>
  <c r="E103" i="7"/>
  <c r="E144" i="7" s="1"/>
  <c r="E99" i="7"/>
  <c r="E143" i="7" s="1"/>
  <c r="E113" i="7"/>
  <c r="E145" i="7" s="1"/>
  <c r="E89" i="7"/>
  <c r="E12" i="7"/>
  <c r="E94" i="7"/>
  <c r="E142" i="7" s="1"/>
  <c r="E7" i="7"/>
  <c r="E132" i="7" s="1"/>
  <c r="E15" i="7"/>
  <c r="E134" i="7" s="1"/>
  <c r="H16" i="3"/>
  <c r="E141" i="7" l="1"/>
  <c r="E88" i="7"/>
  <c r="E55" i="3"/>
  <c r="E131" i="7"/>
  <c r="E140" i="7"/>
  <c r="E6" i="7"/>
  <c r="E4" i="7" s="1"/>
  <c r="F8" i="8"/>
  <c r="I8" i="8"/>
  <c r="J8" i="8"/>
  <c r="F11" i="8"/>
  <c r="G11" i="8"/>
  <c r="H11" i="8"/>
  <c r="I11" i="8"/>
  <c r="J11" i="8"/>
  <c r="F14" i="8"/>
  <c r="F21" i="8"/>
  <c r="G21" i="8"/>
  <c r="H21" i="8"/>
  <c r="I21" i="8"/>
  <c r="J21" i="8"/>
  <c r="F37" i="8"/>
  <c r="G34" i="8" s="1"/>
  <c r="G37" i="8" s="1"/>
  <c r="H34" i="8" s="1"/>
  <c r="H37" i="8" s="1"/>
  <c r="I34" i="8" s="1"/>
  <c r="I37" i="8" s="1"/>
  <c r="J34" i="8" s="1"/>
  <c r="J37" i="8" s="1"/>
  <c r="E130" i="7" l="1"/>
  <c r="F22" i="8"/>
  <c r="F28" i="8" s="1"/>
  <c r="F29" i="8" s="1"/>
  <c r="J22" i="8"/>
  <c r="J29" i="8" s="1"/>
  <c r="H22" i="8"/>
  <c r="H29" i="8" s="1"/>
  <c r="I22" i="8"/>
  <c r="I29" i="8" s="1"/>
  <c r="E10" i="5"/>
  <c r="D10" i="5"/>
  <c r="C11" i="5"/>
  <c r="C10" i="5" s="1"/>
  <c r="H115" i="7" l="1"/>
  <c r="H114" i="7" s="1"/>
  <c r="G115" i="7"/>
  <c r="G114" i="7" s="1"/>
  <c r="G123" i="7"/>
  <c r="G122" i="7" s="1"/>
  <c r="H123" i="7"/>
  <c r="H122" i="7" s="1"/>
  <c r="G119" i="7"/>
  <c r="G118" i="7" s="1"/>
  <c r="H119" i="7"/>
  <c r="H118" i="7" s="1"/>
  <c r="G111" i="7"/>
  <c r="G110" i="7" s="1"/>
  <c r="H111" i="7"/>
  <c r="H110" i="7" s="1"/>
  <c r="G108" i="7"/>
  <c r="G107" i="7" s="1"/>
  <c r="H108" i="7"/>
  <c r="H107" i="7" s="1"/>
  <c r="G101" i="7"/>
  <c r="G100" i="7" s="1"/>
  <c r="H101" i="7"/>
  <c r="H99" i="7" s="1"/>
  <c r="H143" i="7" s="1"/>
  <c r="G90" i="7"/>
  <c r="H89" i="7"/>
  <c r="G85" i="7"/>
  <c r="G73" i="7" s="1"/>
  <c r="G139" i="7" s="1"/>
  <c r="H85" i="7"/>
  <c r="H73" i="7" s="1"/>
  <c r="H139" i="7" s="1"/>
  <c r="G59" i="7"/>
  <c r="G58" i="7" s="1"/>
  <c r="H59" i="7"/>
  <c r="H58" i="7" s="1"/>
  <c r="G52" i="7"/>
  <c r="H52" i="7"/>
  <c r="G45" i="7"/>
  <c r="G44" i="7" s="1"/>
  <c r="H45" i="7"/>
  <c r="H44" i="7" s="1"/>
  <c r="G38" i="7"/>
  <c r="H38" i="7"/>
  <c r="G64" i="7"/>
  <c r="H64" i="7"/>
  <c r="G62" i="7"/>
  <c r="H62" i="7"/>
  <c r="H48" i="7"/>
  <c r="G31" i="7"/>
  <c r="G30" i="7" s="1"/>
  <c r="H31" i="7"/>
  <c r="H30" i="7" s="1"/>
  <c r="G28" i="7"/>
  <c r="G27" i="7" s="1"/>
  <c r="H28" i="7"/>
  <c r="H27" i="7" s="1"/>
  <c r="G25" i="7"/>
  <c r="G24" i="7" s="1"/>
  <c r="H25" i="7"/>
  <c r="H24" i="7" s="1"/>
  <c r="G21" i="7"/>
  <c r="G20" i="7" s="1"/>
  <c r="H21" i="7"/>
  <c r="H20" i="7" s="1"/>
  <c r="G17" i="7"/>
  <c r="G16" i="7" s="1"/>
  <c r="H17" i="7"/>
  <c r="H16" i="7" s="1"/>
  <c r="G13" i="7"/>
  <c r="G12" i="7" s="1"/>
  <c r="H13" i="7"/>
  <c r="H12" i="7" s="1"/>
  <c r="G9" i="7"/>
  <c r="G8" i="7" s="1"/>
  <c r="H9" i="7"/>
  <c r="H8" i="7" s="1"/>
  <c r="G66" i="7"/>
  <c r="G138" i="7" s="1"/>
  <c r="H66" i="7"/>
  <c r="H138" i="7" s="1"/>
  <c r="H141" i="7" l="1"/>
  <c r="H103" i="7"/>
  <c r="H144" i="7" s="1"/>
  <c r="G103" i="7"/>
  <c r="G144" i="7" s="1"/>
  <c r="G37" i="7"/>
  <c r="G137" i="7" s="1"/>
  <c r="H37" i="7"/>
  <c r="H137" i="7" s="1"/>
  <c r="G11" i="7"/>
  <c r="G133" i="7" s="1"/>
  <c r="H7" i="7"/>
  <c r="H132" i="7" s="1"/>
  <c r="G34" i="7"/>
  <c r="G33" i="7" s="1"/>
  <c r="G23" i="7" s="1"/>
  <c r="G7" i="7"/>
  <c r="G132" i="7" s="1"/>
  <c r="H96" i="7"/>
  <c r="H95" i="7" s="1"/>
  <c r="G96" i="7"/>
  <c r="G95" i="7" s="1"/>
  <c r="G113" i="7"/>
  <c r="G145" i="7" s="1"/>
  <c r="H113" i="7"/>
  <c r="H145" i="7" s="1"/>
  <c r="G99" i="7"/>
  <c r="G143" i="7" s="1"/>
  <c r="H100" i="7"/>
  <c r="G89" i="7"/>
  <c r="H90" i="7"/>
  <c r="H34" i="7"/>
  <c r="H33" i="7" s="1"/>
  <c r="H19" i="7"/>
  <c r="H135" i="7" s="1"/>
  <c r="G19" i="7"/>
  <c r="G135" i="7" s="1"/>
  <c r="H15" i="7"/>
  <c r="H134" i="7" s="1"/>
  <c r="G15" i="7"/>
  <c r="G134" i="7" s="1"/>
  <c r="H11" i="7"/>
  <c r="H133" i="7" s="1"/>
  <c r="F64" i="7"/>
  <c r="F62" i="7"/>
  <c r="F59" i="7"/>
  <c r="F58" i="7" s="1"/>
  <c r="F52" i="7"/>
  <c r="F45" i="7"/>
  <c r="F44" i="7" s="1"/>
  <c r="F38" i="7"/>
  <c r="F28" i="7"/>
  <c r="F27" i="7" s="1"/>
  <c r="F25" i="7"/>
  <c r="F24" i="7" s="1"/>
  <c r="F85" i="7"/>
  <c r="F73" i="7" s="1"/>
  <c r="F139" i="7" s="1"/>
  <c r="F31" i="7"/>
  <c r="F30" i="7" s="1"/>
  <c r="F9" i="7"/>
  <c r="F7" i="7" s="1"/>
  <c r="F13" i="7"/>
  <c r="F11" i="7" s="1"/>
  <c r="F133" i="7" s="1"/>
  <c r="F17" i="7"/>
  <c r="F15" i="7" s="1"/>
  <c r="F134" i="7" s="1"/>
  <c r="F21" i="7"/>
  <c r="F19" i="7" s="1"/>
  <c r="F135" i="7" s="1"/>
  <c r="F89" i="7"/>
  <c r="F141" i="7" s="1"/>
  <c r="F101" i="7"/>
  <c r="F100" i="7" s="1"/>
  <c r="F111" i="7"/>
  <c r="F110" i="7" s="1"/>
  <c r="F108" i="7"/>
  <c r="F107" i="7" s="1"/>
  <c r="F96" i="7"/>
  <c r="H23" i="7" l="1"/>
  <c r="H136" i="7" s="1"/>
  <c r="H131" i="7" s="1"/>
  <c r="G141" i="7"/>
  <c r="G88" i="7"/>
  <c r="G136" i="7"/>
  <c r="G131" i="7" s="1"/>
  <c r="F23" i="7"/>
  <c r="F103" i="7"/>
  <c r="F144" i="7" s="1"/>
  <c r="F37" i="7"/>
  <c r="F137" i="7" s="1"/>
  <c r="H94" i="7"/>
  <c r="H88" i="7" s="1"/>
  <c r="G94" i="7"/>
  <c r="G6" i="7"/>
  <c r="F20" i="7"/>
  <c r="F33" i="7"/>
  <c r="F99" i="7"/>
  <c r="F143" i="7" s="1"/>
  <c r="F94" i="7"/>
  <c r="F95" i="7"/>
  <c r="F132" i="7"/>
  <c r="F8" i="7"/>
  <c r="F90" i="7"/>
  <c r="F12" i="7"/>
  <c r="F16" i="7"/>
  <c r="F123" i="7"/>
  <c r="F122" i="7" s="1"/>
  <c r="F119" i="7"/>
  <c r="F118" i="7" s="1"/>
  <c r="H6" i="7" l="1"/>
  <c r="H4" i="7" s="1"/>
  <c r="F136" i="7"/>
  <c r="F142" i="7"/>
  <c r="F6" i="7"/>
  <c r="H142" i="7"/>
  <c r="H140" i="7" s="1"/>
  <c r="H130" i="7" s="1"/>
  <c r="G4" i="7"/>
  <c r="G142" i="7"/>
  <c r="G140" i="7" s="1"/>
  <c r="G130" i="7" s="1"/>
  <c r="F131" i="7"/>
  <c r="F16" i="3"/>
  <c r="F18" i="3"/>
  <c r="F11" i="3"/>
  <c r="G23" i="3"/>
  <c r="H23" i="3"/>
  <c r="G21" i="3"/>
  <c r="H21" i="3"/>
  <c r="G18" i="3"/>
  <c r="H18" i="3"/>
  <c r="G16" i="3"/>
  <c r="G14" i="3"/>
  <c r="H14" i="3"/>
  <c r="G11" i="3"/>
  <c r="H11" i="3"/>
  <c r="F23" i="3"/>
  <c r="F21" i="3"/>
  <c r="F14" i="3"/>
  <c r="H10" i="3" l="1"/>
  <c r="H8" i="3" s="1"/>
  <c r="G10" i="3"/>
  <c r="G8" i="3" s="1"/>
  <c r="F10" i="3"/>
  <c r="F115" i="7"/>
  <c r="F114" i="7" s="1"/>
  <c r="F113" i="7" s="1"/>
  <c r="F145" i="7" l="1"/>
  <c r="F88" i="7"/>
  <c r="F46" i="3"/>
  <c r="F8" i="3" s="1"/>
  <c r="G58" i="3"/>
  <c r="H58" i="3"/>
  <c r="G100" i="3"/>
  <c r="H100" i="3"/>
  <c r="G92" i="3"/>
  <c r="H92" i="3"/>
  <c r="G82" i="3"/>
  <c r="H82" i="3"/>
  <c r="G77" i="3"/>
  <c r="H77" i="3"/>
  <c r="G65" i="3"/>
  <c r="H65" i="3"/>
  <c r="F4" i="7" l="1"/>
  <c r="F140" i="7"/>
  <c r="F130" i="7" s="1"/>
  <c r="H91" i="3"/>
  <c r="G91" i="3"/>
  <c r="H55" i="3" l="1"/>
  <c r="G55" i="3"/>
</calcChain>
</file>

<file path=xl/sharedStrings.xml><?xml version="1.0" encoding="utf-8"?>
<sst xmlns="http://schemas.openxmlformats.org/spreadsheetml/2006/main" count="467" uniqueCount="158">
  <si>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</si>
  <si>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</si>
  <si>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</si>
  <si>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</si>
  <si>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</si>
  <si>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</si>
  <si>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</si>
  <si>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</si>
  <si>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</si>
  <si>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</si>
  <si>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</si>
  <si>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</si>
  <si>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</si>
  <si>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</si>
  <si>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</si>
  <si>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</si>
  <si>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</si>
  <si>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</si>
  <si>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</si>
  <si>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</si>
  <si>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</si>
  <si>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</si>
  <si>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</si>
  <si>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</si>
  <si>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</si>
  <si>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</si>
  <si>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</si>
  <si>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</si>
  <si>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</si>
  <si>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</si>
  <si>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</si>
  <si>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</si>
  <si>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</si>
  <si>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od imovine</t>
  </si>
  <si>
    <t>Prihodi od upravnih i administrativnih pristojbi, pristojbi po posebnim propisima i naknada</t>
  </si>
  <si>
    <t>Kazne, upravne mjere i ostali prihodi</t>
  </si>
  <si>
    <t>Financijski rashodi</t>
  </si>
  <si>
    <t>Naknade građanima i kućanstvima na temelju osiguranja i druge naknade</t>
  </si>
  <si>
    <t>Rashodi za dodatna ulaganja na nefinancijskoj imovini</t>
  </si>
  <si>
    <t xml:space="preserve">Prihodi od prodaje proizvoda i robe te pruženih usluga, prihodi od donacija </t>
  </si>
  <si>
    <t>09 Obrazovanje</t>
  </si>
  <si>
    <t>0912 Osnovno obrazovanje</t>
  </si>
  <si>
    <t>096 Dodatne usluge u obrazovanju</t>
  </si>
  <si>
    <t>Prihodi za posebne namjene</t>
  </si>
  <si>
    <t>Pomoći</t>
  </si>
  <si>
    <t>Vlastiti prihodi</t>
  </si>
  <si>
    <t>Donacije</t>
  </si>
  <si>
    <t>EUR</t>
  </si>
  <si>
    <t>EU</t>
  </si>
  <si>
    <t>Aktivnost 1012-01</t>
  </si>
  <si>
    <t xml:space="preserve"> Materijalni rashodi škola</t>
  </si>
  <si>
    <t xml:space="preserve">Aktivnost 1012-02 </t>
  </si>
  <si>
    <t>Financijski rashodi škola</t>
  </si>
  <si>
    <t xml:space="preserve">Kapitalni projekt 1012-03 </t>
  </si>
  <si>
    <t>Opremanje škola</t>
  </si>
  <si>
    <t>Kapitalni projekt 1012-04</t>
  </si>
  <si>
    <t>Rashodi za dodatna ulaganja na školama</t>
  </si>
  <si>
    <t>Aktivnost 1012-09</t>
  </si>
  <si>
    <t>Vlastiti i namjenski prihodi škola - rashodi za zaposlene</t>
  </si>
  <si>
    <t>Aktivnost 1012-10</t>
  </si>
  <si>
    <t>Vlastiti i namjenski prihodi škola - materijalni rashodi</t>
  </si>
  <si>
    <t>Aktivnost 1012-11</t>
  </si>
  <si>
    <t>Vlastiti i namjenski prihodi škola - financijski rashodi</t>
  </si>
  <si>
    <t>Aktivnost 1012-12</t>
  </si>
  <si>
    <t>Vlastiti i namjenski prihodi škola - opremanje škola</t>
  </si>
  <si>
    <t>PROGRAM 1013</t>
  </si>
  <si>
    <t>Izvanstandardni progami u školama</t>
  </si>
  <si>
    <t>Aktivnost 1013-04</t>
  </si>
  <si>
    <t>Aktivnost 1013-06</t>
  </si>
  <si>
    <t>Produženi boravak</t>
  </si>
  <si>
    <t>Aktivnost 1013-07</t>
  </si>
  <si>
    <t>Aktivnost 1013-13</t>
  </si>
  <si>
    <t>Aktivnost 1013-14</t>
  </si>
  <si>
    <t>Izvor financiranja 57</t>
  </si>
  <si>
    <t>Izvor financiranja 11</t>
  </si>
  <si>
    <t>Izvor financiranja 31</t>
  </si>
  <si>
    <t xml:space="preserve">Vlastiti prihodi </t>
  </si>
  <si>
    <t>Izvor financiranja 41</t>
  </si>
  <si>
    <t>Izvor financiranja 6103</t>
  </si>
  <si>
    <t>Vlastiti izvori</t>
  </si>
  <si>
    <t>Višak prihoda poslovanja</t>
  </si>
  <si>
    <t>Vlastiti prihodi - višak</t>
  </si>
  <si>
    <t>VIŠAK KORIŠTEN ZA POKRIĆE RASHODA</t>
  </si>
  <si>
    <t>Prihodi za posebne namjene - višak</t>
  </si>
  <si>
    <t>Pomoći - višak</t>
  </si>
  <si>
    <t>Donacije - višak</t>
  </si>
  <si>
    <t>Pomoći MZO rashodi za zaposlene</t>
  </si>
  <si>
    <t>Pomoćnici u nastavi - Škola puna mogućnosti 6</t>
  </si>
  <si>
    <t>Izvor financiranja 5402</t>
  </si>
  <si>
    <t>Prehrana učenika u osnovnim školama 5,47 i Šk. shema</t>
  </si>
  <si>
    <t>Financiranje nabave drugih obrazovnih materijala - radne bilježnice</t>
  </si>
  <si>
    <t>Izvanškolske aktivnosti, UZ Maraška, Novigradsko proljeće</t>
  </si>
  <si>
    <t>Materijalni rashodi - prijevoz</t>
  </si>
  <si>
    <t>Prihodi za posebne namjene - školska kuhinja</t>
  </si>
  <si>
    <t>Izvor financiranja 9231</t>
  </si>
  <si>
    <t>Izvor financiranja 9241</t>
  </si>
  <si>
    <t>MZO lektira</t>
  </si>
  <si>
    <t>MZO udžbenici</t>
  </si>
  <si>
    <t>Izvor financiranja 9257</t>
  </si>
  <si>
    <t>Izvor financiranja 926103</t>
  </si>
  <si>
    <t>Materijalni rashodi (najam dvorane, uz maraška, ost prih)</t>
  </si>
  <si>
    <t xml:space="preserve">Prihodi za posebne namjene </t>
  </si>
  <si>
    <t xml:space="preserve">PROGRAM 1012 </t>
  </si>
  <si>
    <t>Osnovnoškolsko obrazovanje</t>
  </si>
  <si>
    <t>* Napomena: Iznosi u stupcima Izvršenje 2022. preračunavaju se iz kuna u eure prema fiksnom tečaju konverzije (1 EUR=7,53450 kuna) i po pravilima za preračunavanje i zaokruživanje.</t>
  </si>
  <si>
    <t>PRIJENOS VIŠKA / MANJKA U SLJEDEĆE RAZDOBLJE</t>
  </si>
  <si>
    <t>VIŠAK / MANJAK TEKUĆE GODINE</t>
  </si>
  <si>
    <t>PRIJENOS VIŠKA / MANJKA IZ PRETHODNE(IH) GODINE</t>
  </si>
  <si>
    <t>Projekcija proračuna
za 2026.</t>
  </si>
  <si>
    <t>Projekcija proračuna
za 2025.</t>
  </si>
  <si>
    <t>Proračun za 2024.</t>
  </si>
  <si>
    <t>Plan 2023.</t>
  </si>
  <si>
    <t>Izvršenje 2022.*</t>
  </si>
  <si>
    <t>D) VIŠEGODIŠNJI PLAN URAVNOTEŽENJA</t>
  </si>
  <si>
    <t>VIŠAK / MANJAK + NETO FINANCIRANJE + PRIJENOS VIŠKA / MANJKA IZ PRETHODNE(IH) GODINE - PRIJENOS VIŠKA / MANJKA U SLJEDEĆE RAZDOBLJE</t>
  </si>
  <si>
    <t xml:space="preserve">C) PRENESENI VIŠAK ILI PRENESENI MANJAK </t>
  </si>
  <si>
    <t>5 IZDACI ZA FINANCIJSKU IMOVINU I OTPLATE ZAJMOVA</t>
  </si>
  <si>
    <t>8 PRIMICI OD FINANCIJSKE IMOVINE I ZADUŽIVANJA</t>
  </si>
  <si>
    <t>4 RASHODI ZA NABAVU NEFINANCIJSKE IMOVINE</t>
  </si>
  <si>
    <t>3 RASHODI  POSLOVANJA</t>
  </si>
  <si>
    <t>7 PRIHODI OD PRODAJE NEFINANCIJSKE IMOVINE</t>
  </si>
  <si>
    <t>6 PRIHODI POSLOVANJA</t>
  </si>
  <si>
    <t>PRIHODI POSLOVANJA PREMA EKONOMSKOJ KLASIFIKACIJI</t>
  </si>
  <si>
    <t>Izvršenje 2022.</t>
  </si>
  <si>
    <t>Plan za 2024.</t>
  </si>
  <si>
    <t>Projekcija 
za 2026.</t>
  </si>
  <si>
    <t>RASHODI POSLOVANJA PREMA EKONOMSKOJ KLASIFIKACIJI</t>
  </si>
  <si>
    <t>Brojčana oznaka i naziv</t>
  </si>
  <si>
    <t>Plan za 2023.</t>
  </si>
  <si>
    <t>Izvor financiranja 925401</t>
  </si>
  <si>
    <t>Ostale tekuće donacije u naravi</t>
  </si>
  <si>
    <t>PROJEKTI</t>
  </si>
  <si>
    <t>Projekti - višak</t>
  </si>
  <si>
    <t>Pomoći Projekt prehrane</t>
  </si>
  <si>
    <t>EU Projekt prehrane</t>
  </si>
  <si>
    <t>Pomoći Shema</t>
  </si>
  <si>
    <t>EU Shema</t>
  </si>
  <si>
    <t>Materijalni rashodi - prijevoz + sl. putovanja</t>
  </si>
  <si>
    <t>A. RAČUN PRIHODA I RASHODA</t>
  </si>
  <si>
    <t>PRIHODI POSLOVANJA  PREMA IZVORIMA FINANCIRANJA</t>
  </si>
  <si>
    <t>11 Opći prihodi i primici</t>
  </si>
  <si>
    <t>31 Vlastiti prihodi</t>
  </si>
  <si>
    <t>41 Prihodi za posebne namjene</t>
  </si>
  <si>
    <t>5402 EU</t>
  </si>
  <si>
    <t>57 Pomoći</t>
  </si>
  <si>
    <t>6103 Donacije</t>
  </si>
  <si>
    <t>RASHODI POSLOVANJA  PREMA IZVORIMA FINANCIRANJA</t>
  </si>
  <si>
    <t>9231 Vlastiti prihodi - višak</t>
  </si>
  <si>
    <t>9241 Prihodi za posebne namjene - višak</t>
  </si>
  <si>
    <t>6257 Pomoći - višak</t>
  </si>
  <si>
    <t>925401 Projekti - višak</t>
  </si>
  <si>
    <t>926103 Donacije - višak</t>
  </si>
  <si>
    <t>PRIHODI POSLOVANJA PO EKONOMSKOJ KLASIFIKACIJI I IZVORIMA FINANCIRANJA</t>
  </si>
  <si>
    <t>RASHODI POSLOVANJA PO EKONOMSKOJ KLASIFIKACIJI I IZVORIMA FINANCIRANJA</t>
  </si>
  <si>
    <t xml:space="preserve">                                   MANJAK POKRIVEN TEKUĆIM PRIHODIMA</t>
  </si>
  <si>
    <t>FINANCIJSKI PLAN OSNOVNE ŠKOLE KRUNE KRSTIĆA
ZA 2024. I PROJEKCIJA ZA 2025. I 2026. GODINU</t>
  </si>
  <si>
    <t xml:space="preserve">Rashodi za zaposlene </t>
  </si>
  <si>
    <t>Izvanškolske aktivnosti, UZ Arbanasi, Planinari, Razmjena učenika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</si>
</sst>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i/>
      <sz val="10"/>
      <color theme="8" tint="-0.249977111117893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8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 wrapText="1"/>
    </xf>
    <xf numFmtId="0" fontId="8" fillId="5" borderId="3" xfId="0" applyNumberFormat="1" applyFont="1" applyFill="1" applyBorder="1" applyAlignment="1" applyProtection="1">
      <alignment vertical="center" wrapText="1"/>
    </xf>
    <xf numFmtId="0" fontId="8" fillId="0" borderId="3" xfId="0" quotePrefix="1" applyFont="1" applyFill="1" applyBorder="1" applyAlignment="1">
      <alignment horizontal="left" vertical="center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0" fontId="10" fillId="7" borderId="3" xfId="0" applyFont="1" applyFill="1" applyBorder="1" applyAlignment="1">
      <alignment horizontal="left" vertical="center"/>
    </xf>
    <xf numFmtId="0" fontId="10" fillId="7" borderId="3" xfId="0" applyNumberFormat="1" applyFont="1" applyFill="1" applyBorder="1" applyAlignment="1" applyProtection="1">
      <alignment horizontal="left" vertical="center"/>
    </xf>
    <xf numFmtId="0" fontId="10" fillId="7" borderId="3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right" vertical="center" wrapText="1"/>
    </xf>
    <xf numFmtId="0" fontId="10" fillId="8" borderId="3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8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9" fillId="2" borderId="3" xfId="0" quotePrefix="1" applyFont="1" applyFill="1" applyBorder="1" applyAlignment="1">
      <alignment horizontal="left" vertical="center" shrinkToFi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8" fillId="0" borderId="3" xfId="0" quotePrefix="1" applyFont="1" applyFill="1" applyBorder="1" applyAlignment="1">
      <alignment horizontal="left" vertical="center" wrapText="1"/>
    </xf>
    <xf numFmtId="4" fontId="5" fillId="9" borderId="3" xfId="0" applyNumberFormat="1" applyFont="1" applyFill="1" applyBorder="1" applyAlignment="1">
      <alignment horizontal="right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 wrapText="1"/>
    </xf>
    <xf numFmtId="0" fontId="10" fillId="0" borderId="1" xfId="0" quotePrefix="1" applyFont="1" applyBorder="1" applyAlignment="1">
      <alignment horizontal="left" wrapText="1"/>
    </xf>
    <xf numFmtId="0" fontId="8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28" fillId="0" borderId="0" xfId="0" applyFont="1"/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1" fillId="3" borderId="3" xfId="0" applyNumberFormat="1" applyFont="1" applyFill="1" applyBorder="1" applyAlignment="1">
      <alignment horizontal="right"/>
    </xf>
    <xf numFmtId="0" fontId="31" fillId="2" borderId="3" xfId="0" applyNumberFormat="1" applyFont="1" applyFill="1" applyBorder="1" applyAlignment="1" applyProtection="1">
      <alignment horizontal="center" vertical="center" wrapText="1"/>
    </xf>
    <xf numFmtId="4" fontId="31" fillId="4" borderId="1" xfId="0" quotePrefix="1" applyNumberFormat="1" applyFont="1" applyFill="1" applyBorder="1" applyAlignment="1">
      <alignment horizontal="right"/>
    </xf>
    <xf numFmtId="4" fontId="31" fillId="3" borderId="1" xfId="0" quotePrefix="1" applyNumberFormat="1" applyFont="1" applyFill="1" applyBorder="1" applyAlignment="1">
      <alignment horizontal="right"/>
    </xf>
    <xf numFmtId="0" fontId="33" fillId="0" borderId="0" xfId="0" quotePrefix="1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wrapText="1"/>
    </xf>
    <xf numFmtId="0" fontId="31" fillId="0" borderId="1" xfId="0" quotePrefix="1" applyFont="1" applyBorder="1" applyAlignment="1">
      <alignment horizontal="left" wrapText="1"/>
    </xf>
    <xf numFmtId="0" fontId="31" fillId="0" borderId="2" xfId="0" quotePrefix="1" applyFont="1" applyBorder="1" applyAlignment="1">
      <alignment horizontal="left" wrapText="1"/>
    </xf>
    <xf numFmtId="0" fontId="31" fillId="0" borderId="2" xfId="0" quotePrefix="1" applyFont="1" applyBorder="1" applyAlignment="1">
      <alignment horizontal="center" wrapText="1"/>
    </xf>
    <xf numFmtId="0" fontId="31" fillId="0" borderId="2" xfId="0" quotePrefix="1" applyNumberFormat="1" applyFont="1" applyFill="1" applyBorder="1" applyAlignment="1" applyProtection="1">
      <alignment horizontal="left"/>
    </xf>
    <xf numFmtId="4" fontId="31" fillId="4" borderId="3" xfId="0" applyNumberFormat="1" applyFont="1" applyFill="1" applyBorder="1" applyAlignment="1" applyProtection="1">
      <alignment horizontal="right" wrapText="1"/>
    </xf>
    <xf numFmtId="4" fontId="31" fillId="3" borderId="3" xfId="0" quotePrefix="1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31" fillId="3" borderId="1" xfId="0" quotePrefix="1" applyNumberFormat="1" applyFont="1" applyFill="1" applyBorder="1" applyAlignment="1" applyProtection="1">
      <alignment horizontal="left" vertical="center" wrapText="1"/>
    </xf>
    <xf numFmtId="0" fontId="30" fillId="3" borderId="2" xfId="0" applyNumberFormat="1" applyFont="1" applyFill="1" applyBorder="1" applyAlignment="1" applyProtection="1">
      <alignment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wrapText="1"/>
    </xf>
    <xf numFmtId="0" fontId="31" fillId="4" borderId="1" xfId="0" applyNumberFormat="1" applyFont="1" applyFill="1" applyBorder="1" applyAlignment="1" applyProtection="1">
      <alignment horizontal="left" vertical="center" wrapText="1"/>
    </xf>
    <xf numFmtId="0" fontId="31" fillId="4" borderId="2" xfId="0" applyNumberFormat="1" applyFont="1" applyFill="1" applyBorder="1" applyAlignment="1" applyProtection="1">
      <alignment horizontal="left" vertical="center" wrapText="1"/>
    </xf>
    <xf numFmtId="0" fontId="31" fillId="4" borderId="4" xfId="0" applyNumberFormat="1" applyFont="1" applyFill="1" applyBorder="1" applyAlignment="1" applyProtection="1">
      <alignment horizontal="left" vertical="center" wrapText="1"/>
    </xf>
    <xf numFmtId="0" fontId="31" fillId="3" borderId="1" xfId="0" applyNumberFormat="1" applyFont="1" applyFill="1" applyBorder="1" applyAlignment="1" applyProtection="1">
      <alignment horizontal="left" vertical="center" wrapText="1"/>
    </xf>
    <xf numFmtId="0" fontId="31" fillId="3" borderId="2" xfId="0" applyNumberFormat="1" applyFont="1" applyFill="1" applyBorder="1" applyAlignment="1" applyProtection="1">
      <alignment horizontal="left" vertical="center" wrapText="1"/>
    </xf>
    <xf numFmtId="0" fontId="31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0" fontId="10" fillId="7" borderId="2" xfId="0" applyNumberFormat="1" applyFont="1" applyFill="1" applyBorder="1" applyAlignment="1" applyProtection="1">
      <alignment horizontal="center" vertical="center" wrapText="1"/>
    </xf>
    <xf numFmtId="0" fontId="10" fillId="7" borderId="4" xfId="0" applyNumberFormat="1" applyFont="1" applyFill="1" applyBorder="1" applyAlignment="1" applyProtection="1">
      <alignment horizontal="center" vertical="center" wrapText="1"/>
    </xf>
    <xf numFmtId="0" fontId="10" fillId="8" borderId="1" xfId="0" applyNumberFormat="1" applyFont="1" applyFill="1" applyBorder="1" applyAlignment="1" applyProtection="1">
      <alignment horizontal="center" vertical="center" wrapText="1"/>
    </xf>
    <xf numFmtId="0" fontId="10" fillId="8" borderId="2" xfId="0" applyNumberFormat="1" applyFont="1" applyFill="1" applyBorder="1" applyAlignment="1" applyProtection="1">
      <alignment horizontal="center" vertical="center" wrapText="1"/>
    </xf>
    <xf numFmtId="0" fontId="10" fillId="8" borderId="4" xfId="0" applyNumberFormat="1" applyFont="1" applyFill="1" applyBorder="1" applyAlignment="1" applyProtection="1">
      <alignment horizontal="center" vertical="center" wrapText="1"/>
    </xf>
    <xf numFmtId="0" fontId="9" fillId="2" borderId="1" xfId="0" quotePrefix="1" applyFont="1" applyFill="1" applyBorder="1" applyAlignment="1">
      <alignment horizontal="left" vertical="center" shrinkToFit="1"/>
    </xf>
    <xf numFmtId="0" fontId="9" fillId="2" borderId="2" xfId="0" quotePrefix="1" applyFont="1" applyFill="1" applyBorder="1" applyAlignment="1">
      <alignment horizontal="left" vertical="center" shrinkToFit="1"/>
    </xf>
    <xf numFmtId="0" fontId="9" fillId="2" borderId="4" xfId="0" quotePrefix="1" applyFont="1" applyFill="1" applyBorder="1" applyAlignment="1">
      <alignment horizontal="left" vertical="center" shrinkToFi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 applyProtection="1">
      <alignment horizontal="right" wrapText="1"/>
    </xf>
    <xf numFmtId="4" fontId="10" fillId="0" borderId="3" xfId="0" applyNumberFormat="1" applyFont="1" applyBorder="1" applyAlignment="1">
      <alignment horizontal="right"/>
    </xf>
    <xf numFmtId="4" fontId="8" fillId="0" borderId="0" xfId="0" applyNumberFormat="1" applyFont="1" applyFill="1" applyBorder="1" applyAlignment="1" applyProtection="1">
      <alignment horizontal="center" vertical="center" wrapText="1"/>
    </xf>
    <xf numFmtId="4" fontId="8" fillId="8" borderId="3" xfId="0" applyNumberFormat="1" applyFont="1" applyFill="1" applyBorder="1" applyAlignment="1">
      <alignment horizontal="right"/>
    </xf>
    <xf numFmtId="4" fontId="8" fillId="5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/>
    </xf>
    <xf numFmtId="0" fontId="26" fillId="0" borderId="0" xfId="0" applyFont="1" applyAlignment="1">
      <alignment vertical="center" wrapText="1"/>
    </xf>
    <xf numFmtId="0" fontId="36" fillId="0" borderId="0" xfId="0" applyFont="1"/>
    <xf numFmtId="3" fontId="8" fillId="2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10" fillId="4" borderId="3" xfId="0" applyNumberFormat="1" applyFont="1" applyFill="1" applyBorder="1" applyAlignment="1" applyProtection="1">
      <alignment horizontal="center" vertical="center" wrapText="1"/>
    </xf>
    <xf numFmtId="0" fontId="10" fillId="4" borderId="4" xfId="0" applyNumberFormat="1" applyFont="1" applyFill="1" applyBorder="1" applyAlignment="1" applyProtection="1">
      <alignment horizontal="center" vertical="center" wrapText="1"/>
    </xf>
    <xf numFmtId="3" fontId="8" fillId="7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4" fontId="10" fillId="7" borderId="3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 applyProtection="1">
      <alignment horizontal="right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4" fontId="10" fillId="2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10" fillId="8" borderId="3" xfId="0" applyNumberFormat="1" applyFont="1" applyFill="1" applyBorder="1" applyAlignment="1">
      <alignment horizontal="right"/>
    </xf>
    <xf numFmtId="164" fontId="27" fillId="2" borderId="3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right"/>
    </xf>
    <xf numFmtId="164" fontId="9" fillId="2" borderId="3" xfId="0" quotePrefix="1" applyNumberFormat="1" applyFont="1" applyFill="1" applyBorder="1" applyAlignment="1">
      <alignment horizontal="right" vertical="center" wrapText="1"/>
    </xf>
    <xf numFmtId="164" fontId="8" fillId="2" borderId="3" xfId="0" applyNumberFormat="1" applyFont="1" applyFill="1" applyBorder="1" applyAlignment="1" applyProtection="1">
      <alignment horizontal="right" vertical="center" wrapText="1"/>
    </xf>
    <xf numFmtId="4" fontId="7" fillId="6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37" fillId="2" borderId="3" xfId="0" applyNumberFormat="1" applyFont="1" applyFill="1" applyBorder="1" applyAlignment="1">
      <alignment horizontal="right"/>
    </xf>
    <xf numFmtId="4" fontId="37" fillId="2" borderId="3" xfId="0" applyNumberFormat="1" applyFont="1" applyFill="1" applyBorder="1" applyAlignment="1" applyProtection="1">
      <alignment horizontal="right" wrapText="1"/>
    </xf>
    <xf numFmtId="4" fontId="38" fillId="2" borderId="3" xfId="0" applyNumberFormat="1" applyFont="1" applyFill="1" applyBorder="1" applyAlignment="1">
      <alignment horizontal="right"/>
    </xf>
    <xf numFmtId="4" fontId="38" fillId="2" borderId="3" xfId="0" applyNumberFormat="1" applyFont="1" applyFill="1" applyBorder="1" applyAlignment="1" applyProtection="1">
      <alignment horizontal="right" wrapText="1"/>
    </xf>
    <xf numFmtId="4" fontId="7" fillId="9" borderId="3" xfId="0" applyNumberFormat="1" applyFont="1" applyFill="1" applyBorder="1" applyAlignment="1">
      <alignment horizontal="right"/>
    </xf>
    <xf numFmtId="4" fontId="37" fillId="0" borderId="3" xfId="0" applyNumberFormat="1" applyFont="1" applyFill="1" applyBorder="1" applyAlignment="1">
      <alignment horizontal="right"/>
    </xf>
    <xf numFmtId="164" fontId="27" fillId="4" borderId="3" xfId="0" applyNumberFormat="1" applyFont="1" applyFill="1" applyBorder="1" applyAlignment="1" applyProtection="1">
      <alignment horizontal="center" vertical="center" wrapText="1"/>
    </xf>
    <xf numFmtId="164" fontId="9" fillId="6" borderId="3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opLeftCell="A19" zoomScale="130" zoomScaleNormal="130" workbookViewId="0">
      <selection activeCell="F27" sqref="F27:J29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44" t="s">
        <v>155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8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x14ac:dyDescent="0.25">
      <c r="A3" s="144" t="s">
        <v>21</v>
      </c>
      <c r="B3" s="144"/>
      <c r="C3" s="144"/>
      <c r="D3" s="144"/>
      <c r="E3" s="144"/>
      <c r="F3" s="144"/>
      <c r="G3" s="144"/>
      <c r="H3" s="144"/>
      <c r="I3" s="145"/>
      <c r="J3" s="145"/>
    </row>
    <row r="4" spans="1:10" ht="18" x14ac:dyDescent="0.25">
      <c r="A4" s="17"/>
      <c r="B4" s="17"/>
      <c r="C4" s="17"/>
      <c r="D4" s="17"/>
      <c r="E4" s="17"/>
      <c r="F4" s="17"/>
      <c r="G4" s="17"/>
      <c r="H4" s="17"/>
      <c r="I4" s="5"/>
      <c r="J4" s="5"/>
    </row>
    <row r="5" spans="1:10" ht="15.75" x14ac:dyDescent="0.25">
      <c r="A5" s="144" t="s">
        <v>26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4" t="s">
        <v>47</v>
      </c>
    </row>
    <row r="7" spans="1:10" ht="25.5" x14ac:dyDescent="0.25">
      <c r="A7" s="20"/>
      <c r="B7" s="21"/>
      <c r="C7" s="21"/>
      <c r="D7" s="22"/>
      <c r="E7" s="23"/>
      <c r="F7" s="3" t="s">
        <v>112</v>
      </c>
      <c r="G7" s="70" t="s">
        <v>111</v>
      </c>
      <c r="H7" s="70" t="s">
        <v>110</v>
      </c>
      <c r="I7" s="70" t="s">
        <v>109</v>
      </c>
      <c r="J7" s="70" t="s">
        <v>108</v>
      </c>
    </row>
    <row r="8" spans="1:10" x14ac:dyDescent="0.25">
      <c r="A8" s="147" t="s">
        <v>0</v>
      </c>
      <c r="B8" s="125"/>
      <c r="C8" s="125"/>
      <c r="D8" s="125"/>
      <c r="E8" s="148"/>
      <c r="F8" s="90">
        <f>F9+F10</f>
        <v>0</v>
      </c>
      <c r="G8" s="186">
        <f>G9+G10</f>
        <v>1759509.76</v>
      </c>
      <c r="H8" s="186">
        <v>2195293.42</v>
      </c>
      <c r="I8" s="186">
        <f>I9+I10</f>
        <v>2309768.14</v>
      </c>
      <c r="J8" s="186">
        <f>J9+J10</f>
        <v>2395375.59</v>
      </c>
    </row>
    <row r="9" spans="1:10" x14ac:dyDescent="0.25">
      <c r="A9" s="149" t="s">
        <v>121</v>
      </c>
      <c r="B9" s="150"/>
      <c r="C9" s="150"/>
      <c r="D9" s="150"/>
      <c r="E9" s="143"/>
      <c r="F9" s="89"/>
      <c r="G9" s="187">
        <v>1759509.76</v>
      </c>
      <c r="H9" s="187">
        <v>2195293.42</v>
      </c>
      <c r="I9" s="187">
        <v>2309768.14</v>
      </c>
      <c r="J9" s="187">
        <v>2395375.59</v>
      </c>
    </row>
    <row r="10" spans="1:10" x14ac:dyDescent="0.25">
      <c r="A10" s="151" t="s">
        <v>120</v>
      </c>
      <c r="B10" s="143"/>
      <c r="C10" s="143"/>
      <c r="D10" s="143"/>
      <c r="E10" s="143"/>
      <c r="F10" s="89"/>
      <c r="G10" s="187"/>
      <c r="H10" s="187"/>
      <c r="I10" s="187"/>
      <c r="J10" s="187"/>
    </row>
    <row r="11" spans="1:10" x14ac:dyDescent="0.25">
      <c r="A11" s="25" t="s">
        <v>1</v>
      </c>
      <c r="B11" s="69"/>
      <c r="C11" s="69"/>
      <c r="D11" s="69"/>
      <c r="E11" s="69"/>
      <c r="F11" s="90">
        <f>F12+F13</f>
        <v>0</v>
      </c>
      <c r="G11" s="186">
        <f>G12+G13</f>
        <v>1785525.75</v>
      </c>
      <c r="H11" s="186">
        <f>H12+H13</f>
        <v>2209417.9499999997</v>
      </c>
      <c r="I11" s="186">
        <f>I12+I13</f>
        <v>2323824.7800000003</v>
      </c>
      <c r="J11" s="186">
        <f>J12+J13</f>
        <v>2394820.73</v>
      </c>
    </row>
    <row r="12" spans="1:10" x14ac:dyDescent="0.25">
      <c r="A12" s="152" t="s">
        <v>119</v>
      </c>
      <c r="B12" s="150"/>
      <c r="C12" s="150"/>
      <c r="D12" s="150"/>
      <c r="E12" s="150"/>
      <c r="F12" s="89"/>
      <c r="G12" s="187">
        <v>1718894.92</v>
      </c>
      <c r="H12" s="187">
        <v>2154315.8199999998</v>
      </c>
      <c r="I12" s="187">
        <v>2253845.64</v>
      </c>
      <c r="J12" s="188">
        <v>2321935.59</v>
      </c>
    </row>
    <row r="13" spans="1:10" x14ac:dyDescent="0.25">
      <c r="A13" s="142" t="s">
        <v>118</v>
      </c>
      <c r="B13" s="143"/>
      <c r="C13" s="143"/>
      <c r="D13" s="143"/>
      <c r="E13" s="143"/>
      <c r="F13" s="92"/>
      <c r="G13" s="189">
        <v>66630.83</v>
      </c>
      <c r="H13" s="189">
        <v>55102.13</v>
      </c>
      <c r="I13" s="189">
        <v>69979.14</v>
      </c>
      <c r="J13" s="188">
        <v>72885.14</v>
      </c>
    </row>
    <row r="14" spans="1:10" x14ac:dyDescent="0.25">
      <c r="A14" s="124" t="s">
        <v>2</v>
      </c>
      <c r="B14" s="125"/>
      <c r="C14" s="125"/>
      <c r="D14" s="125"/>
      <c r="E14" s="125"/>
      <c r="F14" s="90">
        <f>F8-F11</f>
        <v>0</v>
      </c>
      <c r="G14" s="186">
        <v>26015.99</v>
      </c>
      <c r="H14" s="186">
        <v>14124.53</v>
      </c>
      <c r="I14" s="186">
        <v>15336.03</v>
      </c>
      <c r="J14" s="186">
        <v>724.53</v>
      </c>
    </row>
    <row r="15" spans="1:10" ht="18" x14ac:dyDescent="0.25">
      <c r="A15" s="17"/>
      <c r="B15" s="15"/>
      <c r="C15" s="15"/>
      <c r="D15" s="15"/>
      <c r="E15" s="15"/>
      <c r="F15" s="15"/>
      <c r="G15" s="15"/>
      <c r="H15" s="16"/>
      <c r="I15" s="16"/>
      <c r="J15" s="16"/>
    </row>
    <row r="16" spans="1:10" ht="15.75" x14ac:dyDescent="0.25">
      <c r="A16" s="144" t="s">
        <v>27</v>
      </c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 ht="18" x14ac:dyDescent="0.25">
      <c r="A17" s="17"/>
      <c r="B17" s="15"/>
      <c r="C17" s="15"/>
      <c r="D17" s="15"/>
      <c r="E17" s="15"/>
      <c r="F17" s="15"/>
      <c r="G17" s="15"/>
      <c r="H17" s="16"/>
      <c r="I17" s="16"/>
      <c r="J17" s="16"/>
    </row>
    <row r="18" spans="1:10" ht="25.5" x14ac:dyDescent="0.25">
      <c r="A18" s="20"/>
      <c r="B18" s="21"/>
      <c r="C18" s="21"/>
      <c r="D18" s="22"/>
      <c r="E18" s="23"/>
      <c r="F18" s="3" t="s">
        <v>112</v>
      </c>
      <c r="G18" s="3" t="s">
        <v>111</v>
      </c>
      <c r="H18" s="3" t="s">
        <v>110</v>
      </c>
      <c r="I18" s="3" t="s">
        <v>109</v>
      </c>
      <c r="J18" s="3" t="s">
        <v>108</v>
      </c>
    </row>
    <row r="19" spans="1:10" x14ac:dyDescent="0.25">
      <c r="A19" s="142" t="s">
        <v>117</v>
      </c>
      <c r="B19" s="143"/>
      <c r="C19" s="143"/>
      <c r="D19" s="143"/>
      <c r="E19" s="143"/>
      <c r="F19" s="92"/>
      <c r="G19" s="92"/>
      <c r="H19" s="92"/>
      <c r="I19" s="92"/>
      <c r="J19" s="91"/>
    </row>
    <row r="20" spans="1:10" x14ac:dyDescent="0.25">
      <c r="A20" s="142" t="s">
        <v>116</v>
      </c>
      <c r="B20" s="143"/>
      <c r="C20" s="143"/>
      <c r="D20" s="143"/>
      <c r="E20" s="143"/>
      <c r="F20" s="92"/>
      <c r="G20" s="92"/>
      <c r="H20" s="92"/>
      <c r="I20" s="92"/>
      <c r="J20" s="91"/>
    </row>
    <row r="21" spans="1:10" x14ac:dyDescent="0.25">
      <c r="A21" s="124" t="s">
        <v>4</v>
      </c>
      <c r="B21" s="125"/>
      <c r="C21" s="125"/>
      <c r="D21" s="125"/>
      <c r="E21" s="125"/>
      <c r="F21" s="90">
        <f>F19-F20</f>
        <v>0</v>
      </c>
      <c r="G21" s="90">
        <f>G19-G20</f>
        <v>0</v>
      </c>
      <c r="H21" s="90">
        <f>H19-H20</f>
        <v>0</v>
      </c>
      <c r="I21" s="90">
        <f>I19-I20</f>
        <v>0</v>
      </c>
      <c r="J21" s="90">
        <f>J19-J20</f>
        <v>0</v>
      </c>
    </row>
    <row r="22" spans="1:10" x14ac:dyDescent="0.25">
      <c r="A22" s="126" t="s">
        <v>5</v>
      </c>
      <c r="B22" s="127"/>
      <c r="C22" s="127"/>
      <c r="D22" s="127"/>
      <c r="E22" s="127"/>
      <c r="F22" s="107">
        <f>F14+F21</f>
        <v>0</v>
      </c>
      <c r="G22" s="107">
        <v>26015.99</v>
      </c>
      <c r="H22" s="107">
        <f>H14+H21</f>
        <v>14124.53</v>
      </c>
      <c r="I22" s="107">
        <f>I14+I21</f>
        <v>15336.03</v>
      </c>
      <c r="J22" s="107">
        <f>J14+J21</f>
        <v>724.53</v>
      </c>
    </row>
    <row r="23" spans="1:10" ht="18" x14ac:dyDescent="0.25">
      <c r="A23" s="111"/>
      <c r="B23" s="112"/>
      <c r="C23" s="112"/>
      <c r="D23" s="112"/>
      <c r="E23" s="112"/>
      <c r="F23" s="112"/>
      <c r="G23" s="112"/>
      <c r="H23" s="113"/>
      <c r="I23" s="113"/>
      <c r="J23" s="113"/>
    </row>
    <row r="24" spans="1:10" ht="15.75" x14ac:dyDescent="0.25">
      <c r="A24" s="128" t="s">
        <v>115</v>
      </c>
      <c r="B24" s="129"/>
      <c r="C24" s="129"/>
      <c r="D24" s="129"/>
      <c r="E24" s="129"/>
      <c r="F24" s="129"/>
      <c r="G24" s="129"/>
      <c r="H24" s="129"/>
      <c r="I24" s="129"/>
      <c r="J24" s="129"/>
    </row>
    <row r="25" spans="1:10" ht="15.75" x14ac:dyDescent="0.25">
      <c r="A25" s="114"/>
      <c r="B25" s="115"/>
      <c r="C25" s="115"/>
      <c r="D25" s="115"/>
      <c r="E25" s="115"/>
      <c r="F25" s="115"/>
      <c r="G25" s="115"/>
      <c r="H25" s="115"/>
      <c r="I25" s="115"/>
      <c r="J25" s="115"/>
    </row>
    <row r="26" spans="1:10" ht="25.5" x14ac:dyDescent="0.25">
      <c r="A26" s="116"/>
      <c r="B26" s="117"/>
      <c r="C26" s="117"/>
      <c r="D26" s="118"/>
      <c r="E26" s="119"/>
      <c r="F26" s="108" t="s">
        <v>112</v>
      </c>
      <c r="G26" s="108" t="s">
        <v>111</v>
      </c>
      <c r="H26" s="108" t="s">
        <v>110</v>
      </c>
      <c r="I26" s="108" t="s">
        <v>109</v>
      </c>
      <c r="J26" s="108" t="s">
        <v>108</v>
      </c>
    </row>
    <row r="27" spans="1:10" ht="15" customHeight="1" x14ac:dyDescent="0.25">
      <c r="A27" s="130" t="s">
        <v>107</v>
      </c>
      <c r="B27" s="131"/>
      <c r="C27" s="131"/>
      <c r="D27" s="131"/>
      <c r="E27" s="132"/>
      <c r="F27" s="109">
        <v>0</v>
      </c>
      <c r="G27" s="109">
        <v>26015.99</v>
      </c>
      <c r="H27" s="109">
        <v>14124.53</v>
      </c>
      <c r="I27" s="109">
        <v>15336.03</v>
      </c>
      <c r="J27" s="120">
        <v>724.53</v>
      </c>
    </row>
    <row r="28" spans="1:10" ht="15" customHeight="1" x14ac:dyDescent="0.25">
      <c r="A28" s="126" t="s">
        <v>105</v>
      </c>
      <c r="B28" s="127"/>
      <c r="C28" s="127"/>
      <c r="D28" s="127"/>
      <c r="E28" s="127"/>
      <c r="F28" s="110">
        <f>F22+F27</f>
        <v>0</v>
      </c>
      <c r="G28" s="110">
        <v>26015.99</v>
      </c>
      <c r="H28" s="110">
        <v>14124.53</v>
      </c>
      <c r="I28" s="110">
        <v>15336.03</v>
      </c>
      <c r="J28" s="121">
        <v>724.53</v>
      </c>
    </row>
    <row r="29" spans="1:10" ht="45" customHeight="1" x14ac:dyDescent="0.25">
      <c r="A29" s="133" t="s">
        <v>114</v>
      </c>
      <c r="B29" s="134"/>
      <c r="C29" s="134"/>
      <c r="D29" s="134"/>
      <c r="E29" s="135"/>
      <c r="F29" s="110">
        <f>F14+F21+F27-F28</f>
        <v>0</v>
      </c>
      <c r="G29" s="110">
        <v>26015.99</v>
      </c>
      <c r="H29" s="110">
        <f>H14+H21+H27-H28</f>
        <v>14124.53</v>
      </c>
      <c r="I29" s="110">
        <f>I14+I21+I27-I28</f>
        <v>15336.03</v>
      </c>
      <c r="J29" s="121">
        <f>J14+J21+J27-J28</f>
        <v>724.53</v>
      </c>
    </row>
    <row r="30" spans="1:10" ht="15.75" x14ac:dyDescent="0.25">
      <c r="A30" s="79"/>
      <c r="B30" s="78"/>
      <c r="C30" s="78"/>
      <c r="D30" s="78"/>
      <c r="E30" s="78"/>
      <c r="F30" s="78"/>
      <c r="G30" s="78"/>
      <c r="H30" s="78"/>
      <c r="I30" s="78"/>
      <c r="J30" s="78"/>
    </row>
    <row r="31" spans="1:10" ht="15.75" x14ac:dyDescent="0.25">
      <c r="A31" s="136" t="s">
        <v>113</v>
      </c>
      <c r="B31" s="136"/>
      <c r="C31" s="136"/>
      <c r="D31" s="136"/>
      <c r="E31" s="136"/>
      <c r="F31" s="136"/>
      <c r="G31" s="136"/>
      <c r="H31" s="136"/>
      <c r="I31" s="136"/>
      <c r="J31" s="136"/>
    </row>
    <row r="32" spans="1:10" ht="18" x14ac:dyDescent="0.25">
      <c r="A32" s="77"/>
      <c r="B32" s="76"/>
      <c r="C32" s="76"/>
      <c r="D32" s="76"/>
      <c r="E32" s="76"/>
      <c r="F32" s="76"/>
      <c r="G32" s="76"/>
      <c r="H32" s="75"/>
      <c r="I32" s="75"/>
      <c r="J32" s="75"/>
    </row>
    <row r="33" spans="1:10" ht="25.5" x14ac:dyDescent="0.25">
      <c r="A33" s="74"/>
      <c r="B33" s="73"/>
      <c r="C33" s="73"/>
      <c r="D33" s="72"/>
      <c r="E33" s="71"/>
      <c r="F33" s="70" t="s">
        <v>112</v>
      </c>
      <c r="G33" s="70" t="s">
        <v>111</v>
      </c>
      <c r="H33" s="70" t="s">
        <v>110</v>
      </c>
      <c r="I33" s="70" t="s">
        <v>109</v>
      </c>
      <c r="J33" s="70" t="s">
        <v>108</v>
      </c>
    </row>
    <row r="34" spans="1:10" x14ac:dyDescent="0.25">
      <c r="A34" s="137" t="s">
        <v>107</v>
      </c>
      <c r="B34" s="138"/>
      <c r="C34" s="138"/>
      <c r="D34" s="138"/>
      <c r="E34" s="139"/>
      <c r="F34" s="93">
        <v>0</v>
      </c>
      <c r="G34" s="93">
        <f>F37</f>
        <v>0</v>
      </c>
      <c r="H34" s="93">
        <f>G37</f>
        <v>0</v>
      </c>
      <c r="I34" s="93">
        <f>H37</f>
        <v>0</v>
      </c>
      <c r="J34" s="94">
        <f>I37</f>
        <v>0</v>
      </c>
    </row>
    <row r="35" spans="1:10" ht="28.5" customHeight="1" x14ac:dyDescent="0.25">
      <c r="A35" s="137" t="s">
        <v>3</v>
      </c>
      <c r="B35" s="138"/>
      <c r="C35" s="138"/>
      <c r="D35" s="138"/>
      <c r="E35" s="139"/>
      <c r="F35" s="93">
        <v>0</v>
      </c>
      <c r="G35" s="93">
        <v>0</v>
      </c>
      <c r="H35" s="93">
        <v>0</v>
      </c>
      <c r="I35" s="93">
        <v>0</v>
      </c>
      <c r="J35" s="94">
        <v>0</v>
      </c>
    </row>
    <row r="36" spans="1:10" x14ac:dyDescent="0.25">
      <c r="A36" s="137" t="s">
        <v>106</v>
      </c>
      <c r="B36" s="140"/>
      <c r="C36" s="140"/>
      <c r="D36" s="140"/>
      <c r="E36" s="141"/>
      <c r="F36" s="93">
        <v>0</v>
      </c>
      <c r="G36" s="93">
        <v>0</v>
      </c>
      <c r="H36" s="93">
        <v>0</v>
      </c>
      <c r="I36" s="93">
        <v>0</v>
      </c>
      <c r="J36" s="94">
        <v>0</v>
      </c>
    </row>
    <row r="37" spans="1:10" ht="15" customHeight="1" x14ac:dyDescent="0.25">
      <c r="A37" s="124" t="s">
        <v>105</v>
      </c>
      <c r="B37" s="125"/>
      <c r="C37" s="125"/>
      <c r="D37" s="125"/>
      <c r="E37" s="125"/>
      <c r="F37" s="95">
        <f>F34-F35+F36</f>
        <v>0</v>
      </c>
      <c r="G37" s="95">
        <f>G34-G35+G36</f>
        <v>0</v>
      </c>
      <c r="H37" s="95">
        <f>H34-H35+H36</f>
        <v>0</v>
      </c>
      <c r="I37" s="95">
        <f>I34-I35+I36</f>
        <v>0</v>
      </c>
      <c r="J37" s="96">
        <f>J34-J35+J36</f>
        <v>0</v>
      </c>
    </row>
    <row r="38" spans="1:10" ht="17.25" customHeight="1" x14ac:dyDescent="0.25"/>
    <row r="39" spans="1:10" x14ac:dyDescent="0.25">
      <c r="A39" s="122" t="s">
        <v>104</v>
      </c>
      <c r="B39" s="123"/>
      <c r="C39" s="123"/>
      <c r="D39" s="123"/>
      <c r="E39" s="123"/>
      <c r="F39" s="123"/>
      <c r="G39" s="123"/>
      <c r="H39" s="123"/>
      <c r="I39" s="123"/>
      <c r="J39" s="123"/>
    </row>
    <row r="40" spans="1:10" ht="9" customHeight="1" x14ac:dyDescent="0.25"/>
    <row r="44" spans="1:10" ht="24.95" customHeight="1" x14ac:dyDescent="0.25">
      <c r="A44" s="122" t="s">
        <v>28</v>
      </c>
      <c r="B44" s="123"/>
      <c r="C44" s="123"/>
      <c r="D44" s="123"/>
      <c r="E44" s="123"/>
      <c r="F44" s="123"/>
      <c r="G44" s="123"/>
      <c r="H44" s="123"/>
    </row>
  </sheetData>
  <mergeCells count="25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44:H44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7:E37"/>
    <mergeCell ref="A36:E36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2"/>
  <sheetViews>
    <sheetView topLeftCell="A67" zoomScale="140" zoomScaleNormal="140" workbookViewId="0">
      <selection activeCell="E10" sqref="A10:H10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bestFit="1" customWidth="1"/>
    <col min="4" max="4" width="26.7109375" customWidth="1"/>
    <col min="5" max="8" width="25.28515625" customWidth="1"/>
  </cols>
  <sheetData>
    <row r="1" spans="1:9" ht="42" customHeight="1" x14ac:dyDescent="0.25">
      <c r="A1" s="144" t="s">
        <v>155</v>
      </c>
      <c r="B1" s="144"/>
      <c r="C1" s="144"/>
      <c r="D1" s="144"/>
      <c r="E1" s="144"/>
      <c r="F1" s="144"/>
      <c r="G1" s="144"/>
      <c r="H1" s="144"/>
    </row>
    <row r="2" spans="1:9" ht="18" customHeight="1" x14ac:dyDescent="0.25">
      <c r="A2" s="4"/>
      <c r="B2" s="4"/>
      <c r="C2" s="4"/>
      <c r="D2" s="4"/>
      <c r="E2" s="17"/>
      <c r="F2" s="4"/>
      <c r="G2" s="4"/>
      <c r="H2" s="4"/>
    </row>
    <row r="3" spans="1:9" ht="15.75" x14ac:dyDescent="0.25">
      <c r="A3" s="144" t="s">
        <v>21</v>
      </c>
      <c r="B3" s="144"/>
      <c r="C3" s="144"/>
      <c r="D3" s="144"/>
      <c r="E3" s="144"/>
      <c r="F3" s="144"/>
      <c r="G3" s="145"/>
      <c r="H3" s="145"/>
    </row>
    <row r="4" spans="1:9" ht="18" x14ac:dyDescent="0.25">
      <c r="A4" s="4"/>
      <c r="B4" s="4"/>
      <c r="C4" s="4"/>
      <c r="D4" s="4"/>
      <c r="E4" s="17"/>
      <c r="F4" s="4"/>
      <c r="G4" s="5"/>
      <c r="H4" s="5"/>
    </row>
    <row r="5" spans="1:9" ht="18" customHeight="1" x14ac:dyDescent="0.25">
      <c r="A5" s="144" t="s">
        <v>7</v>
      </c>
      <c r="B5" s="146"/>
      <c r="C5" s="146"/>
      <c r="D5" s="146"/>
      <c r="E5" s="146"/>
      <c r="F5" s="146"/>
      <c r="G5" s="146"/>
      <c r="H5" s="146"/>
    </row>
    <row r="6" spans="1:9" ht="18" x14ac:dyDescent="0.25">
      <c r="A6" s="4"/>
      <c r="B6" s="4"/>
      <c r="C6" s="4"/>
      <c r="D6" s="4"/>
      <c r="E6" s="17"/>
      <c r="F6" s="4"/>
      <c r="G6" s="5"/>
      <c r="H6" s="5"/>
    </row>
    <row r="7" spans="1:9" ht="15.75" x14ac:dyDescent="0.25">
      <c r="A7" s="144" t="s">
        <v>152</v>
      </c>
      <c r="B7" s="153"/>
      <c r="C7" s="153"/>
      <c r="D7" s="153"/>
      <c r="E7" s="153"/>
      <c r="F7" s="153"/>
      <c r="G7" s="153"/>
      <c r="H7" s="153"/>
    </row>
    <row r="8" spans="1:9" ht="18" x14ac:dyDescent="0.25">
      <c r="A8" s="4"/>
      <c r="B8" s="4"/>
      <c r="C8" s="4"/>
      <c r="D8" s="4"/>
      <c r="E8" s="190">
        <f>E10+E46</f>
        <v>1785525.7499999998</v>
      </c>
      <c r="F8" s="190">
        <f>F10+F46</f>
        <v>2209417.9499999997</v>
      </c>
      <c r="G8" s="190">
        <f>G10+G46</f>
        <v>2325104.1700000004</v>
      </c>
      <c r="H8" s="190">
        <f>H10+H46</f>
        <v>2396100.12</v>
      </c>
      <c r="I8" s="39"/>
    </row>
    <row r="9" spans="1:9" ht="25.5" x14ac:dyDescent="0.25">
      <c r="A9" s="14" t="s">
        <v>8</v>
      </c>
      <c r="B9" s="13" t="s">
        <v>9</v>
      </c>
      <c r="C9" s="13" t="s">
        <v>10</v>
      </c>
      <c r="D9" s="13" t="s">
        <v>6</v>
      </c>
      <c r="E9" s="14" t="s">
        <v>128</v>
      </c>
      <c r="F9" s="14" t="s">
        <v>124</v>
      </c>
      <c r="G9" s="14" t="s">
        <v>29</v>
      </c>
      <c r="H9" s="14" t="s">
        <v>125</v>
      </c>
    </row>
    <row r="10" spans="1:9" ht="15.75" customHeight="1" x14ac:dyDescent="0.25">
      <c r="A10" s="40">
        <v>6</v>
      </c>
      <c r="B10" s="40"/>
      <c r="C10" s="40"/>
      <c r="D10" s="40" t="s">
        <v>11</v>
      </c>
      <c r="E10" s="191">
        <f>E11+E14+E16+E18+E21+E23</f>
        <v>1759509.7599999998</v>
      </c>
      <c r="F10" s="191">
        <f>F11+F14+F16+F18+F21+F23</f>
        <v>2195293.42</v>
      </c>
      <c r="G10" s="191">
        <f>G11+G14+G16+G18+G21+G23</f>
        <v>2309768.1400000006</v>
      </c>
      <c r="H10" s="191">
        <f>H11+H14+H16+H18+H21+H23</f>
        <v>2395375.5900000003</v>
      </c>
    </row>
    <row r="11" spans="1:9" ht="38.25" x14ac:dyDescent="0.25">
      <c r="A11" s="28"/>
      <c r="B11" s="29">
        <v>63</v>
      </c>
      <c r="C11" s="29"/>
      <c r="D11" s="29" t="s">
        <v>30</v>
      </c>
      <c r="E11" s="192">
        <f>SUM(E12:E13)</f>
        <v>1378495.49</v>
      </c>
      <c r="F11" s="192">
        <f>SUM(F12:F13)</f>
        <v>1746554.6</v>
      </c>
      <c r="G11" s="192">
        <f>SUM(G12:G13)</f>
        <v>1833727.9000000001</v>
      </c>
      <c r="H11" s="192">
        <f>SUM(H12:H13)</f>
        <v>1909811.58</v>
      </c>
    </row>
    <row r="12" spans="1:9" x14ac:dyDescent="0.25">
      <c r="A12" s="9"/>
      <c r="B12" s="9"/>
      <c r="C12" s="10">
        <v>57</v>
      </c>
      <c r="D12" s="10" t="s">
        <v>44</v>
      </c>
      <c r="E12" s="193">
        <v>1295241.1299999999</v>
      </c>
      <c r="F12" s="193">
        <v>1671646.07</v>
      </c>
      <c r="G12" s="193">
        <v>1756471.81</v>
      </c>
      <c r="H12" s="193">
        <v>1832555.49</v>
      </c>
    </row>
    <row r="13" spans="1:9" x14ac:dyDescent="0.25">
      <c r="A13" s="9"/>
      <c r="B13" s="9"/>
      <c r="C13" s="10">
        <v>5402</v>
      </c>
      <c r="D13" s="10" t="s">
        <v>48</v>
      </c>
      <c r="E13" s="193">
        <v>83254.36</v>
      </c>
      <c r="F13" s="193">
        <v>74908.53</v>
      </c>
      <c r="G13" s="193">
        <v>77256.09</v>
      </c>
      <c r="H13" s="193">
        <v>77256.09</v>
      </c>
    </row>
    <row r="14" spans="1:9" x14ac:dyDescent="0.25">
      <c r="A14" s="30"/>
      <c r="B14" s="30">
        <v>64</v>
      </c>
      <c r="C14" s="31"/>
      <c r="D14" s="30" t="s">
        <v>33</v>
      </c>
      <c r="E14" s="192">
        <f>E15</f>
        <v>325.17</v>
      </c>
      <c r="F14" s="192">
        <f>F15</f>
        <v>274.70999999999998</v>
      </c>
      <c r="G14" s="192">
        <f t="shared" ref="G14:H14" si="0">G15</f>
        <v>274.11</v>
      </c>
      <c r="H14" s="192">
        <f t="shared" si="0"/>
        <v>274.11</v>
      </c>
    </row>
    <row r="15" spans="1:9" x14ac:dyDescent="0.25">
      <c r="A15" s="9"/>
      <c r="B15" s="9"/>
      <c r="C15" s="10">
        <v>31</v>
      </c>
      <c r="D15" s="10" t="s">
        <v>45</v>
      </c>
      <c r="E15" s="193">
        <v>325.17</v>
      </c>
      <c r="F15" s="193">
        <v>274.70999999999998</v>
      </c>
      <c r="G15" s="193">
        <v>274.11</v>
      </c>
      <c r="H15" s="193">
        <v>274.11</v>
      </c>
    </row>
    <row r="16" spans="1:9" ht="58.5" customHeight="1" x14ac:dyDescent="0.25">
      <c r="A16" s="30"/>
      <c r="B16" s="30">
        <v>65</v>
      </c>
      <c r="C16" s="31"/>
      <c r="D16" s="32" t="s">
        <v>34</v>
      </c>
      <c r="E16" s="192">
        <f>E17</f>
        <v>75241.22</v>
      </c>
      <c r="F16" s="192">
        <f>F17</f>
        <v>43250.89</v>
      </c>
      <c r="G16" s="192">
        <f t="shared" ref="G16:H16" si="1">G17</f>
        <v>50420.12</v>
      </c>
      <c r="H16" s="192">
        <f t="shared" si="1"/>
        <v>50236.11</v>
      </c>
    </row>
    <row r="17" spans="1:8" x14ac:dyDescent="0.25">
      <c r="A17" s="9"/>
      <c r="B17" s="9"/>
      <c r="C17" s="10">
        <v>41</v>
      </c>
      <c r="D17" s="10" t="s">
        <v>43</v>
      </c>
      <c r="E17" s="193">
        <v>75241.22</v>
      </c>
      <c r="F17" s="193">
        <v>43250.89</v>
      </c>
      <c r="G17" s="193">
        <v>50420.12</v>
      </c>
      <c r="H17" s="193">
        <v>50236.11</v>
      </c>
    </row>
    <row r="18" spans="1:8" ht="38.25" x14ac:dyDescent="0.25">
      <c r="A18" s="30"/>
      <c r="B18" s="30">
        <v>66</v>
      </c>
      <c r="C18" s="31"/>
      <c r="D18" s="32" t="s">
        <v>39</v>
      </c>
      <c r="E18" s="192">
        <f>SUM(E19:E20)</f>
        <v>10006.9</v>
      </c>
      <c r="F18" s="192">
        <f>SUM(F19:F20)</f>
        <v>15613.14</v>
      </c>
      <c r="G18" s="192">
        <f>SUM(G19:G20)</f>
        <v>15325.550000000001</v>
      </c>
      <c r="H18" s="192">
        <f>SUM(H19:H20)</f>
        <v>14248.02</v>
      </c>
    </row>
    <row r="19" spans="1:8" x14ac:dyDescent="0.25">
      <c r="A19" s="9"/>
      <c r="B19" s="9"/>
      <c r="C19" s="10">
        <v>31</v>
      </c>
      <c r="D19" s="10" t="s">
        <v>45</v>
      </c>
      <c r="E19" s="193">
        <v>9821.09</v>
      </c>
      <c r="F19" s="193">
        <v>15427.33</v>
      </c>
      <c r="G19" s="193">
        <v>15093.44</v>
      </c>
      <c r="H19" s="193">
        <v>13937.01</v>
      </c>
    </row>
    <row r="20" spans="1:8" x14ac:dyDescent="0.25">
      <c r="A20" s="9"/>
      <c r="B20" s="9"/>
      <c r="C20" s="10">
        <v>6103</v>
      </c>
      <c r="D20" s="10" t="s">
        <v>46</v>
      </c>
      <c r="E20" s="193">
        <v>185.81</v>
      </c>
      <c r="F20" s="193">
        <v>185.81</v>
      </c>
      <c r="G20" s="193">
        <v>232.11</v>
      </c>
      <c r="H20" s="193">
        <v>311.01</v>
      </c>
    </row>
    <row r="21" spans="1:8" ht="38.25" x14ac:dyDescent="0.25">
      <c r="A21" s="30"/>
      <c r="B21" s="30">
        <v>67</v>
      </c>
      <c r="C21" s="31"/>
      <c r="D21" s="29" t="s">
        <v>31</v>
      </c>
      <c r="E21" s="192">
        <f>E22</f>
        <v>295440.98</v>
      </c>
      <c r="F21" s="192">
        <f>F22</f>
        <v>389600.08</v>
      </c>
      <c r="G21" s="192">
        <f t="shared" ref="G21:H21" si="2">G22</f>
        <v>410020.46</v>
      </c>
      <c r="H21" s="192">
        <f t="shared" si="2"/>
        <v>420805.77</v>
      </c>
    </row>
    <row r="22" spans="1:8" x14ac:dyDescent="0.25">
      <c r="A22" s="9"/>
      <c r="B22" s="9"/>
      <c r="C22" s="10">
        <v>11</v>
      </c>
      <c r="D22" s="10" t="s">
        <v>12</v>
      </c>
      <c r="E22" s="193">
        <v>295440.98</v>
      </c>
      <c r="F22" s="193">
        <v>389600.08</v>
      </c>
      <c r="G22" s="193">
        <v>410020.46</v>
      </c>
      <c r="H22" s="193">
        <v>420805.77</v>
      </c>
    </row>
    <row r="23" spans="1:8" ht="25.5" x14ac:dyDescent="0.25">
      <c r="A23" s="30"/>
      <c r="B23" s="30">
        <v>68</v>
      </c>
      <c r="C23" s="31"/>
      <c r="D23" s="32" t="s">
        <v>35</v>
      </c>
      <c r="E23" s="192">
        <f>E24</f>
        <v>0</v>
      </c>
      <c r="F23" s="192">
        <f>F24</f>
        <v>0</v>
      </c>
      <c r="G23" s="192">
        <f t="shared" ref="G23:H23" si="3">G24</f>
        <v>0</v>
      </c>
      <c r="H23" s="192">
        <f t="shared" si="3"/>
        <v>0</v>
      </c>
    </row>
    <row r="24" spans="1:8" x14ac:dyDescent="0.25">
      <c r="A24" s="9"/>
      <c r="B24" s="9"/>
      <c r="C24" s="10">
        <v>31</v>
      </c>
      <c r="D24" s="10" t="s">
        <v>45</v>
      </c>
      <c r="E24" s="193">
        <v>0</v>
      </c>
      <c r="F24" s="193">
        <v>0</v>
      </c>
      <c r="G24" s="193">
        <v>0</v>
      </c>
      <c r="H24" s="193">
        <v>0</v>
      </c>
    </row>
    <row r="25" spans="1:8" x14ac:dyDescent="0.25">
      <c r="A25" s="42"/>
      <c r="B25" s="42"/>
      <c r="C25" s="43"/>
      <c r="D25" s="43"/>
      <c r="E25" s="194"/>
      <c r="F25" s="194"/>
      <c r="G25" s="194"/>
      <c r="H25" s="194"/>
    </row>
    <row r="26" spans="1:8" x14ac:dyDescent="0.25">
      <c r="A26" s="42"/>
      <c r="B26" s="42"/>
      <c r="C26" s="43"/>
      <c r="D26" s="43"/>
      <c r="E26" s="194"/>
      <c r="F26" s="194"/>
      <c r="G26" s="194"/>
      <c r="H26" s="194"/>
    </row>
    <row r="27" spans="1:8" ht="15.75" x14ac:dyDescent="0.25">
      <c r="A27" s="136" t="s">
        <v>154</v>
      </c>
      <c r="B27" s="195"/>
      <c r="C27" s="195"/>
      <c r="D27" s="195"/>
      <c r="E27" s="195"/>
      <c r="F27" s="195"/>
      <c r="G27" s="195"/>
      <c r="H27" s="196"/>
    </row>
    <row r="28" spans="1:8" x14ac:dyDescent="0.25">
      <c r="A28" s="42"/>
      <c r="B28" s="42"/>
      <c r="C28" s="43"/>
      <c r="D28" s="43"/>
      <c r="E28" s="197"/>
      <c r="F28" s="197"/>
      <c r="G28" s="198"/>
      <c r="H28" s="196"/>
    </row>
    <row r="29" spans="1:8" ht="25.5" x14ac:dyDescent="0.25">
      <c r="A29" s="199" t="s">
        <v>8</v>
      </c>
      <c r="B29" s="200" t="s">
        <v>9</v>
      </c>
      <c r="C29" s="200" t="s">
        <v>10</v>
      </c>
      <c r="D29" s="200" t="s">
        <v>13</v>
      </c>
      <c r="E29" s="199" t="s">
        <v>128</v>
      </c>
      <c r="F29" s="199" t="s">
        <v>124</v>
      </c>
      <c r="G29" s="199" t="s">
        <v>29</v>
      </c>
      <c r="H29" s="199" t="s">
        <v>125</v>
      </c>
    </row>
    <row r="30" spans="1:8" x14ac:dyDescent="0.25">
      <c r="A30" s="35">
        <v>9</v>
      </c>
      <c r="B30" s="35"/>
      <c r="C30" s="35"/>
      <c r="D30" s="35" t="s">
        <v>79</v>
      </c>
      <c r="E30" s="201"/>
      <c r="F30" s="201"/>
      <c r="G30" s="201"/>
      <c r="H30" s="201"/>
    </row>
    <row r="31" spans="1:8" x14ac:dyDescent="0.25">
      <c r="A31" s="28"/>
      <c r="B31" s="29">
        <v>92</v>
      </c>
      <c r="C31" s="29"/>
      <c r="D31" s="29" t="s">
        <v>80</v>
      </c>
      <c r="E31" s="192">
        <f>SUM(E32:E38)</f>
        <v>0</v>
      </c>
      <c r="F31" s="192">
        <v>0</v>
      </c>
      <c r="G31" s="192">
        <v>0</v>
      </c>
      <c r="H31" s="192">
        <v>0</v>
      </c>
    </row>
    <row r="32" spans="1:8" x14ac:dyDescent="0.25">
      <c r="A32" s="9"/>
      <c r="B32" s="9"/>
      <c r="C32" s="10">
        <v>11</v>
      </c>
      <c r="D32" s="10" t="s">
        <v>12</v>
      </c>
      <c r="E32" s="193">
        <v>0</v>
      </c>
      <c r="F32" s="193"/>
      <c r="G32" s="193"/>
      <c r="H32" s="193"/>
    </row>
    <row r="33" spans="1:8" x14ac:dyDescent="0.25">
      <c r="A33" s="9"/>
      <c r="B33" s="9"/>
      <c r="C33" s="10">
        <v>6103</v>
      </c>
      <c r="D33" s="10" t="s">
        <v>46</v>
      </c>
      <c r="E33" s="193">
        <v>0</v>
      </c>
      <c r="F33" s="193"/>
      <c r="G33" s="193"/>
      <c r="H33" s="193"/>
    </row>
    <row r="34" spans="1:8" x14ac:dyDescent="0.25">
      <c r="A34" s="9"/>
      <c r="B34" s="9"/>
      <c r="C34" s="10">
        <v>57</v>
      </c>
      <c r="D34" s="10" t="s">
        <v>133</v>
      </c>
      <c r="E34" s="193">
        <v>0</v>
      </c>
      <c r="F34" s="193"/>
      <c r="G34" s="193"/>
      <c r="H34" s="193"/>
    </row>
    <row r="35" spans="1:8" x14ac:dyDescent="0.25">
      <c r="A35" s="9"/>
      <c r="B35" s="9"/>
      <c r="C35" s="10">
        <v>5402</v>
      </c>
      <c r="D35" s="10" t="s">
        <v>134</v>
      </c>
      <c r="E35" s="193">
        <v>0</v>
      </c>
      <c r="F35" s="193"/>
      <c r="G35" s="193"/>
      <c r="H35" s="193"/>
    </row>
    <row r="36" spans="1:8" x14ac:dyDescent="0.25">
      <c r="A36" s="9"/>
      <c r="B36" s="9"/>
      <c r="C36" s="10">
        <v>57</v>
      </c>
      <c r="D36" s="10" t="s">
        <v>44</v>
      </c>
      <c r="E36" s="193">
        <v>0</v>
      </c>
      <c r="F36" s="193"/>
      <c r="G36" s="193"/>
      <c r="H36" s="193"/>
    </row>
    <row r="37" spans="1:8" x14ac:dyDescent="0.25">
      <c r="A37" s="9"/>
      <c r="B37" s="9"/>
      <c r="C37" s="10">
        <v>57</v>
      </c>
      <c r="D37" s="10" t="s">
        <v>135</v>
      </c>
      <c r="E37" s="193">
        <v>0</v>
      </c>
      <c r="F37" s="193"/>
      <c r="G37" s="193"/>
      <c r="H37" s="193"/>
    </row>
    <row r="38" spans="1:8" x14ac:dyDescent="0.25">
      <c r="A38" s="9"/>
      <c r="B38" s="9"/>
      <c r="C38" s="10">
        <v>5402</v>
      </c>
      <c r="D38" s="10" t="s">
        <v>136</v>
      </c>
      <c r="E38" s="193">
        <v>0</v>
      </c>
      <c r="F38" s="193"/>
      <c r="G38" s="202"/>
      <c r="H38" s="202"/>
    </row>
    <row r="39" spans="1:8" x14ac:dyDescent="0.25">
      <c r="A39" s="42"/>
      <c r="B39" s="42"/>
      <c r="C39" s="43"/>
      <c r="D39" s="43"/>
      <c r="E39" s="194"/>
      <c r="F39" s="194"/>
      <c r="G39" s="194"/>
      <c r="H39" s="194"/>
    </row>
    <row r="40" spans="1:8" x14ac:dyDescent="0.25">
      <c r="A40" s="42"/>
      <c r="B40" s="42"/>
      <c r="C40" s="43"/>
      <c r="D40" s="43"/>
      <c r="E40" s="194"/>
      <c r="F40" s="194"/>
      <c r="G40" s="194"/>
      <c r="H40" s="194"/>
    </row>
    <row r="41" spans="1:8" x14ac:dyDescent="0.25">
      <c r="A41" s="42"/>
      <c r="B41" s="42"/>
      <c r="C41" s="43"/>
      <c r="D41" s="43"/>
      <c r="E41" s="197"/>
      <c r="F41" s="197"/>
      <c r="G41" s="197"/>
      <c r="H41" s="197"/>
    </row>
    <row r="42" spans="1:8" ht="15.75" x14ac:dyDescent="0.25">
      <c r="A42" s="136" t="s">
        <v>82</v>
      </c>
      <c r="B42" s="195"/>
      <c r="C42" s="195"/>
      <c r="D42" s="195"/>
      <c r="E42" s="195"/>
      <c r="F42" s="195"/>
      <c r="G42" s="195"/>
      <c r="H42" s="195"/>
    </row>
    <row r="43" spans="1:8" x14ac:dyDescent="0.25">
      <c r="A43" s="42"/>
      <c r="B43" s="42"/>
      <c r="C43" s="43"/>
      <c r="D43" s="43"/>
      <c r="E43" s="197"/>
      <c r="F43" s="197"/>
      <c r="G43" s="197"/>
      <c r="H43" s="198"/>
    </row>
    <row r="44" spans="1:8" ht="25.5" x14ac:dyDescent="0.25">
      <c r="A44" s="199" t="s">
        <v>8</v>
      </c>
      <c r="B44" s="200" t="s">
        <v>9</v>
      </c>
      <c r="C44" s="200" t="s">
        <v>10</v>
      </c>
      <c r="D44" s="200" t="s">
        <v>13</v>
      </c>
      <c r="E44" s="199" t="s">
        <v>128</v>
      </c>
      <c r="F44" s="199" t="s">
        <v>124</v>
      </c>
      <c r="G44" s="199" t="s">
        <v>29</v>
      </c>
      <c r="H44" s="199" t="s">
        <v>125</v>
      </c>
    </row>
    <row r="45" spans="1:8" x14ac:dyDescent="0.25">
      <c r="A45" s="35">
        <v>9</v>
      </c>
      <c r="B45" s="35"/>
      <c r="C45" s="35"/>
      <c r="D45" s="35" t="s">
        <v>79</v>
      </c>
      <c r="E45" s="201"/>
      <c r="F45" s="201"/>
      <c r="G45" s="201"/>
      <c r="H45" s="201"/>
    </row>
    <row r="46" spans="1:8" x14ac:dyDescent="0.25">
      <c r="A46" s="28"/>
      <c r="B46" s="29">
        <v>92</v>
      </c>
      <c r="C46" s="29"/>
      <c r="D46" s="29" t="s">
        <v>80</v>
      </c>
      <c r="E46" s="192">
        <f>SUM(E47:E51)</f>
        <v>26015.99</v>
      </c>
      <c r="F46" s="192">
        <f>SUM(F47:F51)</f>
        <v>14124.53</v>
      </c>
      <c r="G46" s="192">
        <f>G48+G49</f>
        <v>15336.03</v>
      </c>
      <c r="H46" s="192">
        <f>H49</f>
        <v>724.53</v>
      </c>
    </row>
    <row r="47" spans="1:8" x14ac:dyDescent="0.25">
      <c r="A47" s="9"/>
      <c r="B47" s="9"/>
      <c r="C47" s="10">
        <v>9231</v>
      </c>
      <c r="D47" s="10" t="s">
        <v>76</v>
      </c>
      <c r="E47" s="193">
        <v>0</v>
      </c>
      <c r="F47" s="193">
        <v>0</v>
      </c>
      <c r="G47" s="193">
        <v>0</v>
      </c>
      <c r="H47" s="193">
        <v>0</v>
      </c>
    </row>
    <row r="48" spans="1:8" x14ac:dyDescent="0.25">
      <c r="A48" s="9"/>
      <c r="B48" s="9"/>
      <c r="C48" s="10">
        <v>9241</v>
      </c>
      <c r="D48" s="10" t="s">
        <v>43</v>
      </c>
      <c r="E48" s="193">
        <v>25610.52</v>
      </c>
      <c r="F48" s="193">
        <v>13400</v>
      </c>
      <c r="G48" s="193">
        <v>14611.5</v>
      </c>
      <c r="H48" s="193">
        <v>0</v>
      </c>
    </row>
    <row r="49" spans="1:9" x14ac:dyDescent="0.25">
      <c r="A49" s="9"/>
      <c r="B49" s="9"/>
      <c r="C49" s="10">
        <v>925401</v>
      </c>
      <c r="D49" s="10" t="s">
        <v>131</v>
      </c>
      <c r="E49" s="193">
        <v>0</v>
      </c>
      <c r="F49" s="193">
        <v>724.53</v>
      </c>
      <c r="G49" s="193">
        <v>724.53</v>
      </c>
      <c r="H49" s="193">
        <v>724.53</v>
      </c>
    </row>
    <row r="50" spans="1:9" x14ac:dyDescent="0.25">
      <c r="A50" s="9"/>
      <c r="B50" s="9"/>
      <c r="C50" s="10">
        <v>9257</v>
      </c>
      <c r="D50" s="10" t="s">
        <v>44</v>
      </c>
      <c r="E50" s="193">
        <v>405.47</v>
      </c>
      <c r="F50" s="193">
        <v>0</v>
      </c>
      <c r="G50" s="193">
        <v>0</v>
      </c>
      <c r="H50" s="193">
        <v>0</v>
      </c>
    </row>
    <row r="51" spans="1:9" x14ac:dyDescent="0.25">
      <c r="A51" s="9"/>
      <c r="B51" s="9"/>
      <c r="C51" s="10">
        <v>926103</v>
      </c>
      <c r="D51" s="10" t="s">
        <v>46</v>
      </c>
      <c r="E51" s="193">
        <v>0</v>
      </c>
      <c r="F51" s="193">
        <v>0</v>
      </c>
      <c r="G51" s="193">
        <v>0</v>
      </c>
      <c r="H51" s="193">
        <v>0</v>
      </c>
    </row>
    <row r="52" spans="1:9" x14ac:dyDescent="0.25">
      <c r="A52" s="9"/>
      <c r="B52" s="9"/>
      <c r="C52" s="10"/>
      <c r="D52" s="10"/>
      <c r="E52" s="202"/>
      <c r="F52" s="202"/>
      <c r="G52" s="202"/>
      <c r="H52" s="202"/>
    </row>
    <row r="53" spans="1:9" x14ac:dyDescent="0.25">
      <c r="A53" s="196"/>
      <c r="B53" s="196"/>
      <c r="C53" s="196"/>
      <c r="D53" s="196"/>
      <c r="E53" s="196"/>
      <c r="F53" s="196"/>
      <c r="G53" s="196"/>
      <c r="H53" s="196"/>
    </row>
    <row r="54" spans="1:9" ht="15.75" x14ac:dyDescent="0.25">
      <c r="A54" s="136" t="s">
        <v>153</v>
      </c>
      <c r="B54" s="195"/>
      <c r="C54" s="195"/>
      <c r="D54" s="195"/>
      <c r="E54" s="195"/>
      <c r="F54" s="195"/>
      <c r="G54" s="195"/>
      <c r="H54" s="195"/>
    </row>
    <row r="55" spans="1:9" ht="18" x14ac:dyDescent="0.25">
      <c r="A55" s="203"/>
      <c r="B55" s="203"/>
      <c r="C55" s="203"/>
      <c r="D55" s="203"/>
      <c r="E55" s="190">
        <f>E57+E91</f>
        <v>1785525.7500000002</v>
      </c>
      <c r="F55" s="190">
        <f>F57+F91</f>
        <v>2209417.9499999997</v>
      </c>
      <c r="G55" s="190">
        <f>G57+G91</f>
        <v>2325104.1700000004</v>
      </c>
      <c r="H55" s="190">
        <f>H57+H91</f>
        <v>2396100.12</v>
      </c>
      <c r="I55" s="39"/>
    </row>
    <row r="56" spans="1:9" ht="25.5" x14ac:dyDescent="0.25">
      <c r="A56" s="199" t="s">
        <v>8</v>
      </c>
      <c r="B56" s="200" t="s">
        <v>9</v>
      </c>
      <c r="C56" s="200" t="s">
        <v>10</v>
      </c>
      <c r="D56" s="200" t="s">
        <v>13</v>
      </c>
      <c r="E56" s="199" t="s">
        <v>128</v>
      </c>
      <c r="F56" s="199" t="s">
        <v>124</v>
      </c>
      <c r="G56" s="199" t="s">
        <v>29</v>
      </c>
      <c r="H56" s="199" t="s">
        <v>125</v>
      </c>
    </row>
    <row r="57" spans="1:9" ht="15.75" customHeight="1" x14ac:dyDescent="0.25">
      <c r="A57" s="35">
        <v>3</v>
      </c>
      <c r="B57" s="35"/>
      <c r="C57" s="35"/>
      <c r="D57" s="35" t="s">
        <v>14</v>
      </c>
      <c r="E57" s="204">
        <f>E58+E65+E77+E82+E89</f>
        <v>1718894.9200000002</v>
      </c>
      <c r="F57" s="204">
        <f>F58+F65+F77+F82+F89</f>
        <v>2154315.8199999998</v>
      </c>
      <c r="G57" s="204">
        <f>G58+G65+G77+G82+G89</f>
        <v>2255125.0300000003</v>
      </c>
      <c r="H57" s="204">
        <f>H58+H65+H77+H82+H89</f>
        <v>2323214.98</v>
      </c>
    </row>
    <row r="58" spans="1:9" ht="15.75" customHeight="1" x14ac:dyDescent="0.25">
      <c r="A58" s="28"/>
      <c r="B58" s="29">
        <v>31</v>
      </c>
      <c r="C58" s="29"/>
      <c r="D58" s="29" t="s">
        <v>15</v>
      </c>
      <c r="E58" s="192">
        <f>SUM(E59:E64)</f>
        <v>1381339.2200000002</v>
      </c>
      <c r="F58" s="192">
        <f>SUM(F59:F64)</f>
        <v>1712244.51</v>
      </c>
      <c r="G58" s="192">
        <f>SUM(G59:G64)</f>
        <v>1790081.57</v>
      </c>
      <c r="H58" s="192">
        <f>SUM(H59:H64)</f>
        <v>1869154.17</v>
      </c>
    </row>
    <row r="59" spans="1:9" x14ac:dyDescent="0.25">
      <c r="A59" s="9"/>
      <c r="B59" s="9"/>
      <c r="C59" s="10">
        <v>11</v>
      </c>
      <c r="D59" s="10" t="s">
        <v>12</v>
      </c>
      <c r="E59" s="193">
        <v>104335.39</v>
      </c>
      <c r="F59" s="193">
        <v>124079.79</v>
      </c>
      <c r="G59" s="193">
        <v>126561.39</v>
      </c>
      <c r="H59" s="193">
        <v>129435.95</v>
      </c>
    </row>
    <row r="60" spans="1:9" x14ac:dyDescent="0.25">
      <c r="A60" s="9"/>
      <c r="B60" s="9"/>
      <c r="C60" s="10">
        <v>31</v>
      </c>
      <c r="D60" s="10" t="s">
        <v>76</v>
      </c>
      <c r="E60" s="193">
        <v>1966.56</v>
      </c>
      <c r="F60" s="193">
        <v>3002.77</v>
      </c>
      <c r="G60" s="193">
        <v>3011.45</v>
      </c>
      <c r="H60" s="193">
        <v>3611.02</v>
      </c>
    </row>
    <row r="61" spans="1:9" x14ac:dyDescent="0.25">
      <c r="A61" s="9"/>
      <c r="B61" s="9"/>
      <c r="C61" s="10">
        <v>41</v>
      </c>
      <c r="D61" s="10" t="s">
        <v>43</v>
      </c>
      <c r="E61" s="193">
        <v>849.43</v>
      </c>
      <c r="F61" s="193">
        <v>3561.8</v>
      </c>
      <c r="G61" s="193">
        <v>1012.45</v>
      </c>
      <c r="H61" s="193">
        <v>799</v>
      </c>
    </row>
    <row r="62" spans="1:9" x14ac:dyDescent="0.25">
      <c r="A62" s="9"/>
      <c r="B62" s="9"/>
      <c r="C62" s="10">
        <v>5402</v>
      </c>
      <c r="D62" s="10" t="s">
        <v>48</v>
      </c>
      <c r="E62" s="193">
        <v>62031.19</v>
      </c>
      <c r="F62" s="193">
        <v>66612.2</v>
      </c>
      <c r="G62" s="193">
        <v>67944.44</v>
      </c>
      <c r="H62" s="193">
        <v>67944.44</v>
      </c>
    </row>
    <row r="63" spans="1:9" x14ac:dyDescent="0.25">
      <c r="A63" s="9"/>
      <c r="B63" s="9"/>
      <c r="C63" s="10">
        <v>57</v>
      </c>
      <c r="D63" s="10" t="s">
        <v>44</v>
      </c>
      <c r="E63" s="193">
        <v>1211970.8400000001</v>
      </c>
      <c r="F63" s="193">
        <v>1514987.95</v>
      </c>
      <c r="G63" s="193">
        <v>1591551.84</v>
      </c>
      <c r="H63" s="193">
        <v>1667363.76</v>
      </c>
    </row>
    <row r="64" spans="1:9" x14ac:dyDescent="0.25">
      <c r="A64" s="9"/>
      <c r="B64" s="9"/>
      <c r="C64" s="10">
        <v>6103</v>
      </c>
      <c r="D64" s="10" t="s">
        <v>46</v>
      </c>
      <c r="E64" s="193">
        <v>185.81</v>
      </c>
      <c r="F64" s="193">
        <v>0</v>
      </c>
      <c r="G64" s="193">
        <v>0</v>
      </c>
      <c r="H64" s="193">
        <v>0</v>
      </c>
    </row>
    <row r="65" spans="1:8" x14ac:dyDescent="0.25">
      <c r="A65" s="30"/>
      <c r="B65" s="30">
        <v>32</v>
      </c>
      <c r="C65" s="31"/>
      <c r="D65" s="30" t="s">
        <v>24</v>
      </c>
      <c r="E65" s="192">
        <f>SUM(E66:E76)</f>
        <v>288076.63</v>
      </c>
      <c r="F65" s="192">
        <f>SUM(F66:F76)</f>
        <v>403266.43000000005</v>
      </c>
      <c r="G65" s="192">
        <f>SUM(G66:G76)</f>
        <v>424071.23000000004</v>
      </c>
      <c r="H65" s="192">
        <f>SUM(H66:H76)</f>
        <v>417491.79000000004</v>
      </c>
    </row>
    <row r="66" spans="1:8" x14ac:dyDescent="0.25">
      <c r="A66" s="9"/>
      <c r="B66" s="9"/>
      <c r="C66" s="10">
        <v>11</v>
      </c>
      <c r="D66" s="10" t="s">
        <v>12</v>
      </c>
      <c r="E66" s="193">
        <v>135003.65</v>
      </c>
      <c r="F66" s="193">
        <v>207491.29</v>
      </c>
      <c r="G66" s="193">
        <v>218532.9</v>
      </c>
      <c r="H66" s="193">
        <v>223570.46</v>
      </c>
    </row>
    <row r="67" spans="1:8" x14ac:dyDescent="0.25">
      <c r="A67" s="9"/>
      <c r="B67" s="9"/>
      <c r="C67" s="10">
        <v>31</v>
      </c>
      <c r="D67" s="10" t="s">
        <v>45</v>
      </c>
      <c r="E67" s="193">
        <v>5255.82</v>
      </c>
      <c r="F67" s="193">
        <v>9024.43</v>
      </c>
      <c r="G67" s="193">
        <v>7844.55</v>
      </c>
      <c r="H67" s="193">
        <v>6088.55</v>
      </c>
    </row>
    <row r="68" spans="1:8" x14ac:dyDescent="0.25">
      <c r="A68" s="9"/>
      <c r="B68" s="9"/>
      <c r="C68" s="10">
        <v>9231</v>
      </c>
      <c r="D68" s="10" t="s">
        <v>81</v>
      </c>
      <c r="E68" s="193">
        <v>0</v>
      </c>
      <c r="F68" s="193">
        <v>0</v>
      </c>
      <c r="G68" s="193">
        <v>0</v>
      </c>
      <c r="H68" s="193">
        <v>0</v>
      </c>
    </row>
    <row r="69" spans="1:8" x14ac:dyDescent="0.25">
      <c r="A69" s="9"/>
      <c r="B69" s="9"/>
      <c r="C69" s="10">
        <v>41</v>
      </c>
      <c r="D69" s="10" t="s">
        <v>43</v>
      </c>
      <c r="E69" s="193">
        <v>67622.929999999993</v>
      </c>
      <c r="F69" s="193">
        <v>38300.589999999997</v>
      </c>
      <c r="G69" s="193">
        <v>41025.11</v>
      </c>
      <c r="H69" s="193">
        <v>41025.11</v>
      </c>
    </row>
    <row r="70" spans="1:8" x14ac:dyDescent="0.25">
      <c r="A70" s="9"/>
      <c r="B70" s="9"/>
      <c r="C70" s="10">
        <v>9241</v>
      </c>
      <c r="D70" s="46" t="s">
        <v>83</v>
      </c>
      <c r="E70" s="193">
        <v>23885.119999999999</v>
      </c>
      <c r="F70" s="193">
        <v>13400</v>
      </c>
      <c r="G70" s="193">
        <v>14611.5</v>
      </c>
      <c r="H70" s="193">
        <v>0</v>
      </c>
    </row>
    <row r="71" spans="1:8" x14ac:dyDescent="0.25">
      <c r="A71" s="9"/>
      <c r="B71" s="9"/>
      <c r="C71" s="10">
        <v>5402</v>
      </c>
      <c r="D71" s="10" t="s">
        <v>48</v>
      </c>
      <c r="E71" s="193">
        <v>21223.17</v>
      </c>
      <c r="F71" s="193">
        <v>8296.33</v>
      </c>
      <c r="G71" s="193">
        <v>9311.65</v>
      </c>
      <c r="H71" s="193">
        <v>9311.65</v>
      </c>
    </row>
    <row r="72" spans="1:8" x14ac:dyDescent="0.25">
      <c r="A72" s="9"/>
      <c r="B72" s="9"/>
      <c r="C72" s="10">
        <v>925401</v>
      </c>
      <c r="D72" s="10" t="s">
        <v>132</v>
      </c>
      <c r="E72" s="193">
        <v>0</v>
      </c>
      <c r="F72" s="193">
        <v>724.53</v>
      </c>
      <c r="G72" s="193">
        <v>724.53</v>
      </c>
      <c r="H72" s="193">
        <v>724.53</v>
      </c>
    </row>
    <row r="73" spans="1:8" x14ac:dyDescent="0.25">
      <c r="A73" s="9"/>
      <c r="B73" s="9"/>
      <c r="C73" s="10">
        <v>57</v>
      </c>
      <c r="D73" s="10" t="s">
        <v>44</v>
      </c>
      <c r="E73" s="193">
        <v>35085.94</v>
      </c>
      <c r="F73" s="193">
        <v>125843.45</v>
      </c>
      <c r="G73" s="193">
        <v>131788.88</v>
      </c>
      <c r="H73" s="193">
        <v>136460.48000000001</v>
      </c>
    </row>
    <row r="74" spans="1:8" x14ac:dyDescent="0.25">
      <c r="A74" s="9"/>
      <c r="B74" s="9"/>
      <c r="C74" s="10">
        <v>9257</v>
      </c>
      <c r="D74" s="10" t="s">
        <v>84</v>
      </c>
      <c r="E74" s="193">
        <v>0</v>
      </c>
      <c r="F74" s="193">
        <v>0</v>
      </c>
      <c r="G74" s="193">
        <v>0</v>
      </c>
      <c r="H74" s="193">
        <v>0</v>
      </c>
    </row>
    <row r="75" spans="1:8" x14ac:dyDescent="0.25">
      <c r="A75" s="9"/>
      <c r="B75" s="9"/>
      <c r="C75" s="10">
        <v>6103</v>
      </c>
      <c r="D75" s="10" t="s">
        <v>46</v>
      </c>
      <c r="E75" s="193">
        <v>0</v>
      </c>
      <c r="F75" s="193">
        <v>185.81</v>
      </c>
      <c r="G75" s="193">
        <v>232.11</v>
      </c>
      <c r="H75" s="193">
        <v>311.01</v>
      </c>
    </row>
    <row r="76" spans="1:8" x14ac:dyDescent="0.25">
      <c r="A76" s="9"/>
      <c r="B76" s="9"/>
      <c r="C76" s="10">
        <v>926103</v>
      </c>
      <c r="D76" s="10" t="s">
        <v>85</v>
      </c>
      <c r="E76" s="193">
        <v>0</v>
      </c>
      <c r="F76" s="193">
        <v>0</v>
      </c>
      <c r="G76" s="193">
        <v>0</v>
      </c>
      <c r="H76" s="193">
        <v>0</v>
      </c>
    </row>
    <row r="77" spans="1:8" x14ac:dyDescent="0.25">
      <c r="A77" s="30"/>
      <c r="B77" s="30">
        <v>34</v>
      </c>
      <c r="C77" s="31"/>
      <c r="D77" s="30" t="s">
        <v>36</v>
      </c>
      <c r="E77" s="192">
        <f t="shared" ref="E77" si="4">SUM(E78:E81)</f>
        <v>1459.95</v>
      </c>
      <c r="F77" s="192">
        <f>SUM(F78:F81)</f>
        <v>1869.26</v>
      </c>
      <c r="G77" s="192">
        <f t="shared" ref="G77:H77" si="5">SUM(G78:G81)</f>
        <v>1812.61</v>
      </c>
      <c r="H77" s="192">
        <f t="shared" si="5"/>
        <v>1809.3</v>
      </c>
    </row>
    <row r="78" spans="1:8" x14ac:dyDescent="0.25">
      <c r="A78" s="34"/>
      <c r="B78" s="34"/>
      <c r="C78" s="10">
        <v>11</v>
      </c>
      <c r="D78" s="10" t="s">
        <v>12</v>
      </c>
      <c r="E78" s="205">
        <v>796.34</v>
      </c>
      <c r="F78" s="205">
        <v>801</v>
      </c>
      <c r="G78" s="205">
        <v>841.05</v>
      </c>
      <c r="H78" s="205">
        <v>808.24</v>
      </c>
    </row>
    <row r="79" spans="1:8" x14ac:dyDescent="0.25">
      <c r="A79" s="34"/>
      <c r="B79" s="34"/>
      <c r="C79" s="10">
        <v>31</v>
      </c>
      <c r="D79" s="10" t="s">
        <v>45</v>
      </c>
      <c r="E79" s="205">
        <v>0</v>
      </c>
      <c r="F79" s="205">
        <v>0</v>
      </c>
      <c r="G79" s="205">
        <v>0</v>
      </c>
      <c r="H79" s="205">
        <v>0</v>
      </c>
    </row>
    <row r="80" spans="1:8" x14ac:dyDescent="0.25">
      <c r="A80" s="34"/>
      <c r="B80" s="34"/>
      <c r="C80" s="10">
        <v>57</v>
      </c>
      <c r="D80" s="10" t="s">
        <v>44</v>
      </c>
      <c r="E80" s="205">
        <v>0</v>
      </c>
      <c r="F80" s="205">
        <v>353.97</v>
      </c>
      <c r="G80" s="205">
        <v>0</v>
      </c>
      <c r="H80" s="205">
        <v>0</v>
      </c>
    </row>
    <row r="81" spans="1:8" x14ac:dyDescent="0.25">
      <c r="A81" s="9"/>
      <c r="B81" s="9"/>
      <c r="C81" s="10">
        <v>41</v>
      </c>
      <c r="D81" s="10" t="s">
        <v>43</v>
      </c>
      <c r="E81" s="193">
        <v>663.61</v>
      </c>
      <c r="F81" s="193">
        <v>714.29</v>
      </c>
      <c r="G81" s="193">
        <v>971.56</v>
      </c>
      <c r="H81" s="193">
        <v>1001.06</v>
      </c>
    </row>
    <row r="82" spans="1:8" ht="38.25" x14ac:dyDescent="0.25">
      <c r="A82" s="30"/>
      <c r="B82" s="30">
        <v>37</v>
      </c>
      <c r="C82" s="31"/>
      <c r="D82" s="32" t="s">
        <v>37</v>
      </c>
      <c r="E82" s="192">
        <f>SUM(E83:E88)</f>
        <v>48019.12</v>
      </c>
      <c r="F82" s="192">
        <f>SUM(F83:F88)</f>
        <v>35656.229999999996</v>
      </c>
      <c r="G82" s="192">
        <f t="shared" ref="G82:H82" si="6">SUM(G83:G88)</f>
        <v>37880.230000000003</v>
      </c>
      <c r="H82" s="192">
        <f t="shared" si="6"/>
        <v>33480.33</v>
      </c>
    </row>
    <row r="83" spans="1:8" x14ac:dyDescent="0.25">
      <c r="A83" s="9"/>
      <c r="B83" s="9"/>
      <c r="C83" s="10">
        <v>11</v>
      </c>
      <c r="D83" s="10" t="s">
        <v>12</v>
      </c>
      <c r="E83" s="193">
        <v>27964.7</v>
      </c>
      <c r="F83" s="193">
        <v>11028</v>
      </c>
      <c r="G83" s="193">
        <v>11469.12</v>
      </c>
      <c r="H83" s="193">
        <v>11469.12</v>
      </c>
    </row>
    <row r="84" spans="1:8" x14ac:dyDescent="0.25">
      <c r="A84" s="9"/>
      <c r="B84" s="9"/>
      <c r="C84" s="10">
        <v>31</v>
      </c>
      <c r="D84" s="10" t="s">
        <v>45</v>
      </c>
      <c r="E84" s="193">
        <v>0</v>
      </c>
      <c r="F84" s="193">
        <v>0</v>
      </c>
      <c r="G84" s="193">
        <v>0</v>
      </c>
      <c r="H84" s="193">
        <v>0</v>
      </c>
    </row>
    <row r="85" spans="1:8" x14ac:dyDescent="0.25">
      <c r="A85" s="9"/>
      <c r="B85" s="9"/>
      <c r="C85" s="10">
        <v>9231</v>
      </c>
      <c r="D85" s="10" t="s">
        <v>81</v>
      </c>
      <c r="E85" s="193">
        <v>0</v>
      </c>
      <c r="F85" s="193">
        <v>0</v>
      </c>
      <c r="G85" s="193">
        <v>0</v>
      </c>
      <c r="H85" s="193">
        <v>0</v>
      </c>
    </row>
    <row r="86" spans="1:8" x14ac:dyDescent="0.25">
      <c r="A86" s="9"/>
      <c r="B86" s="9"/>
      <c r="C86" s="10">
        <v>41</v>
      </c>
      <c r="D86" s="10" t="s">
        <v>43</v>
      </c>
      <c r="E86" s="193">
        <v>0</v>
      </c>
      <c r="F86" s="193">
        <v>0</v>
      </c>
      <c r="G86" s="193">
        <v>0</v>
      </c>
      <c r="H86" s="193">
        <v>0</v>
      </c>
    </row>
    <row r="87" spans="1:8" x14ac:dyDescent="0.25">
      <c r="A87" s="9"/>
      <c r="B87" s="9"/>
      <c r="C87" s="10">
        <v>57</v>
      </c>
      <c r="D87" s="10" t="s">
        <v>44</v>
      </c>
      <c r="E87" s="193">
        <v>19648.95</v>
      </c>
      <c r="F87" s="193">
        <v>24628.23</v>
      </c>
      <c r="G87" s="193">
        <v>26411.11</v>
      </c>
      <c r="H87" s="193">
        <v>22011.21</v>
      </c>
    </row>
    <row r="88" spans="1:8" x14ac:dyDescent="0.25">
      <c r="A88" s="9"/>
      <c r="B88" s="18"/>
      <c r="C88" s="10">
        <v>9257</v>
      </c>
      <c r="D88" s="10" t="s">
        <v>84</v>
      </c>
      <c r="E88" s="193">
        <v>405.47</v>
      </c>
      <c r="F88" s="193">
        <v>0</v>
      </c>
      <c r="G88" s="193">
        <v>0</v>
      </c>
      <c r="H88" s="193">
        <v>0</v>
      </c>
    </row>
    <row r="89" spans="1:8" ht="25.5" x14ac:dyDescent="0.25">
      <c r="A89" s="30"/>
      <c r="B89" s="30">
        <v>38</v>
      </c>
      <c r="C89" s="31"/>
      <c r="D89" s="32" t="s">
        <v>130</v>
      </c>
      <c r="E89" s="192">
        <f>E90</f>
        <v>0</v>
      </c>
      <c r="F89" s="192">
        <f>F90</f>
        <v>1279.3900000000001</v>
      </c>
      <c r="G89" s="192">
        <f>G90</f>
        <v>1279.3900000000001</v>
      </c>
      <c r="H89" s="192">
        <f>H90</f>
        <v>1279.3900000000001</v>
      </c>
    </row>
    <row r="90" spans="1:8" x14ac:dyDescent="0.25">
      <c r="A90" s="9"/>
      <c r="B90" s="18"/>
      <c r="C90" s="10">
        <v>57</v>
      </c>
      <c r="D90" s="10" t="s">
        <v>44</v>
      </c>
      <c r="E90" s="193">
        <v>0</v>
      </c>
      <c r="F90" s="193">
        <v>1279.3900000000001</v>
      </c>
      <c r="G90" s="193">
        <v>1279.3900000000001</v>
      </c>
      <c r="H90" s="193">
        <v>1279.3900000000001</v>
      </c>
    </row>
    <row r="91" spans="1:8" ht="25.5" x14ac:dyDescent="0.25">
      <c r="A91" s="36">
        <v>4</v>
      </c>
      <c r="B91" s="37"/>
      <c r="C91" s="37"/>
      <c r="D91" s="38" t="s">
        <v>16</v>
      </c>
      <c r="E91" s="204">
        <f>E92+E100</f>
        <v>66630.83</v>
      </c>
      <c r="F91" s="204">
        <f>F92+F100</f>
        <v>55102.13</v>
      </c>
      <c r="G91" s="204">
        <f>G92+G100</f>
        <v>69979.14</v>
      </c>
      <c r="H91" s="204">
        <f>H92+H100</f>
        <v>72885.14</v>
      </c>
    </row>
    <row r="92" spans="1:8" ht="38.25" x14ac:dyDescent="0.25">
      <c r="A92" s="29"/>
      <c r="B92" s="29">
        <v>42</v>
      </c>
      <c r="C92" s="29"/>
      <c r="D92" s="33" t="s">
        <v>32</v>
      </c>
      <c r="E92" s="192">
        <f>SUM(E93:E99)</f>
        <v>48315.08</v>
      </c>
      <c r="F92" s="192">
        <f>SUM(F93:F99)</f>
        <v>33102.129999999997</v>
      </c>
      <c r="G92" s="192">
        <f>SUM(G93:G99)</f>
        <v>43979.14</v>
      </c>
      <c r="H92" s="192">
        <f>SUM(H93:H99)</f>
        <v>41385.14</v>
      </c>
    </row>
    <row r="93" spans="1:8" x14ac:dyDescent="0.25">
      <c r="A93" s="11"/>
      <c r="B93" s="11"/>
      <c r="C93" s="10">
        <v>11</v>
      </c>
      <c r="D93" s="10" t="s">
        <v>12</v>
      </c>
      <c r="E93" s="193">
        <v>9025.15</v>
      </c>
      <c r="F93" s="193">
        <v>24200</v>
      </c>
      <c r="G93" s="193">
        <v>26616</v>
      </c>
      <c r="H93" s="206">
        <v>24022</v>
      </c>
    </row>
    <row r="94" spans="1:8" x14ac:dyDescent="0.25">
      <c r="A94" s="11"/>
      <c r="B94" s="11"/>
      <c r="C94" s="10">
        <v>31</v>
      </c>
      <c r="D94" s="10" t="s">
        <v>45</v>
      </c>
      <c r="E94" s="193">
        <v>2923.88</v>
      </c>
      <c r="F94" s="193">
        <v>3674.84</v>
      </c>
      <c r="G94" s="193">
        <v>4511.55</v>
      </c>
      <c r="H94" s="206">
        <v>4511.55</v>
      </c>
    </row>
    <row r="95" spans="1:8" x14ac:dyDescent="0.25">
      <c r="A95" s="11"/>
      <c r="B95" s="11"/>
      <c r="C95" s="10">
        <v>9231</v>
      </c>
      <c r="D95" s="10" t="s">
        <v>81</v>
      </c>
      <c r="E95" s="193">
        <v>0</v>
      </c>
      <c r="F95" s="193">
        <v>0</v>
      </c>
      <c r="G95" s="193">
        <v>0</v>
      </c>
      <c r="H95" s="206">
        <v>0</v>
      </c>
    </row>
    <row r="96" spans="1:8" x14ac:dyDescent="0.25">
      <c r="A96" s="11"/>
      <c r="B96" s="11"/>
      <c r="C96" s="10">
        <v>41</v>
      </c>
      <c r="D96" s="10" t="s">
        <v>43</v>
      </c>
      <c r="E96" s="193">
        <v>6105.25</v>
      </c>
      <c r="F96" s="193">
        <v>674.21</v>
      </c>
      <c r="G96" s="193">
        <v>7411</v>
      </c>
      <c r="H96" s="206">
        <v>7411</v>
      </c>
    </row>
    <row r="97" spans="1:8" x14ac:dyDescent="0.25">
      <c r="A97" s="11"/>
      <c r="B97" s="11"/>
      <c r="C97" s="10">
        <v>9241</v>
      </c>
      <c r="D97" s="46" t="s">
        <v>83</v>
      </c>
      <c r="E97" s="193">
        <v>1725.4</v>
      </c>
      <c r="F97" s="193">
        <v>0</v>
      </c>
      <c r="G97" s="193">
        <v>0</v>
      </c>
      <c r="H97" s="206">
        <v>0</v>
      </c>
    </row>
    <row r="98" spans="1:8" x14ac:dyDescent="0.25">
      <c r="A98" s="11"/>
      <c r="B98" s="11"/>
      <c r="C98" s="10">
        <v>6103</v>
      </c>
      <c r="D98" s="10" t="s">
        <v>46</v>
      </c>
      <c r="E98" s="193">
        <v>0</v>
      </c>
      <c r="F98" s="193">
        <v>0</v>
      </c>
      <c r="G98" s="193">
        <v>0</v>
      </c>
      <c r="H98" s="206">
        <v>0</v>
      </c>
    </row>
    <row r="99" spans="1:8" x14ac:dyDescent="0.25">
      <c r="A99" s="11"/>
      <c r="B99" s="11"/>
      <c r="C99" s="10">
        <v>57</v>
      </c>
      <c r="D99" s="10" t="s">
        <v>44</v>
      </c>
      <c r="E99" s="193">
        <v>28535.4</v>
      </c>
      <c r="F99" s="193">
        <v>4553.08</v>
      </c>
      <c r="G99" s="193">
        <v>5440.59</v>
      </c>
      <c r="H99" s="206">
        <v>5440.59</v>
      </c>
    </row>
    <row r="100" spans="1:8" ht="25.5" x14ac:dyDescent="0.25">
      <c r="A100" s="29"/>
      <c r="B100" s="29">
        <v>45</v>
      </c>
      <c r="C100" s="29"/>
      <c r="D100" s="33" t="s">
        <v>38</v>
      </c>
      <c r="E100" s="192">
        <f t="shared" ref="E100" si="7">SUM(E101:E102)</f>
        <v>18315.75</v>
      </c>
      <c r="F100" s="192">
        <f>SUM(F101:F102)</f>
        <v>22000</v>
      </c>
      <c r="G100" s="192">
        <f t="shared" ref="G100:H100" si="8">SUM(G101:G102)</f>
        <v>26000</v>
      </c>
      <c r="H100" s="192">
        <f t="shared" si="8"/>
        <v>31500</v>
      </c>
    </row>
    <row r="101" spans="1:8" x14ac:dyDescent="0.25">
      <c r="A101" s="11"/>
      <c r="B101" s="11"/>
      <c r="C101" s="10">
        <v>11</v>
      </c>
      <c r="D101" s="10" t="s">
        <v>12</v>
      </c>
      <c r="E101" s="193">
        <v>18315.75</v>
      </c>
      <c r="F101" s="193">
        <v>22000</v>
      </c>
      <c r="G101" s="193">
        <v>26000</v>
      </c>
      <c r="H101" s="206">
        <v>31500</v>
      </c>
    </row>
    <row r="102" spans="1:8" x14ac:dyDescent="0.25">
      <c r="A102" s="11"/>
      <c r="B102" s="11"/>
      <c r="C102" s="10"/>
      <c r="D102" s="10"/>
      <c r="E102" s="44"/>
      <c r="F102" s="44"/>
      <c r="G102" s="44"/>
      <c r="H102" s="45"/>
    </row>
  </sheetData>
  <mergeCells count="7">
    <mergeCell ref="A7:H7"/>
    <mergeCell ref="A54:H54"/>
    <mergeCell ref="A1:H1"/>
    <mergeCell ref="A3:H3"/>
    <mergeCell ref="A5:H5"/>
    <mergeCell ref="A42:H42"/>
    <mergeCell ref="A27:G2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8" zoomScale="130" zoomScaleNormal="130" workbookViewId="0">
      <selection activeCell="E23" sqref="E23:H3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4" width="15.42578125" customWidth="1"/>
    <col min="5" max="8" width="25.28515625" customWidth="1"/>
  </cols>
  <sheetData>
    <row r="1" spans="1:8" ht="42" customHeight="1" x14ac:dyDescent="0.25">
      <c r="A1" s="144" t="s">
        <v>155</v>
      </c>
      <c r="B1" s="144"/>
      <c r="C1" s="144"/>
      <c r="D1" s="144"/>
      <c r="E1" s="144"/>
      <c r="F1" s="144"/>
      <c r="G1" s="144"/>
      <c r="H1" s="144"/>
    </row>
    <row r="2" spans="1:8" ht="18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15.75" customHeight="1" x14ac:dyDescent="0.25">
      <c r="A3" s="144" t="s">
        <v>21</v>
      </c>
      <c r="B3" s="144"/>
      <c r="C3" s="144"/>
      <c r="D3" s="144"/>
      <c r="E3" s="144"/>
      <c r="F3" s="144"/>
      <c r="G3" s="144"/>
      <c r="H3" s="144"/>
    </row>
    <row r="4" spans="1:8" ht="18" x14ac:dyDescent="0.25">
      <c r="A4" s="17"/>
      <c r="B4" s="17"/>
      <c r="C4" s="17"/>
      <c r="D4" s="17"/>
      <c r="E4" s="17"/>
      <c r="F4" s="17"/>
      <c r="G4" s="5"/>
      <c r="H4" s="5"/>
    </row>
    <row r="5" spans="1:8" ht="18" customHeight="1" x14ac:dyDescent="0.25">
      <c r="A5" s="144" t="s">
        <v>7</v>
      </c>
      <c r="B5" s="144"/>
      <c r="C5" s="144"/>
      <c r="D5" s="144"/>
      <c r="E5" s="144"/>
      <c r="F5" s="144"/>
      <c r="G5" s="144"/>
      <c r="H5" s="144"/>
    </row>
    <row r="6" spans="1:8" ht="18" x14ac:dyDescent="0.25">
      <c r="A6" s="17"/>
      <c r="B6" s="17"/>
      <c r="C6" s="17"/>
      <c r="D6" s="17"/>
      <c r="E6" s="17"/>
      <c r="F6" s="17"/>
      <c r="G6" s="5"/>
      <c r="H6" s="5"/>
    </row>
    <row r="7" spans="1:8" ht="15.75" customHeight="1" x14ac:dyDescent="0.25">
      <c r="A7" s="144" t="s">
        <v>122</v>
      </c>
      <c r="B7" s="144"/>
      <c r="C7" s="144"/>
      <c r="D7" s="144"/>
      <c r="E7" s="144"/>
      <c r="F7" s="144"/>
      <c r="G7" s="144"/>
      <c r="H7" s="144"/>
    </row>
    <row r="8" spans="1:8" ht="18" x14ac:dyDescent="0.25">
      <c r="A8" s="17"/>
      <c r="B8" s="17"/>
      <c r="C8" s="17"/>
      <c r="D8" s="17"/>
      <c r="E8" s="17"/>
      <c r="F8" s="17"/>
      <c r="G8" s="5"/>
      <c r="H8" s="5"/>
    </row>
    <row r="9" spans="1:8" ht="25.5" x14ac:dyDescent="0.25">
      <c r="A9" s="14" t="s">
        <v>8</v>
      </c>
      <c r="B9" s="13" t="s">
        <v>9</v>
      </c>
      <c r="C9" s="13" t="s">
        <v>6</v>
      </c>
      <c r="D9" s="13" t="s">
        <v>123</v>
      </c>
      <c r="E9" s="14" t="s">
        <v>111</v>
      </c>
      <c r="F9" s="14" t="s">
        <v>124</v>
      </c>
      <c r="G9" s="14" t="s">
        <v>29</v>
      </c>
      <c r="H9" s="14" t="s">
        <v>125</v>
      </c>
    </row>
    <row r="10" spans="1:8" x14ac:dyDescent="0.25">
      <c r="A10" s="80"/>
      <c r="B10" s="81"/>
      <c r="C10" s="82" t="s">
        <v>0</v>
      </c>
      <c r="D10" s="81"/>
      <c r="E10" s="207">
        <f>E11+E18</f>
        <v>1785525.7499999998</v>
      </c>
      <c r="F10" s="207">
        <f t="shared" ref="F10:H10" si="0">F11+F18</f>
        <v>2209417.9499999997</v>
      </c>
      <c r="G10" s="207">
        <f t="shared" si="0"/>
        <v>2325104.17</v>
      </c>
      <c r="H10" s="207">
        <f t="shared" si="0"/>
        <v>2396100.12</v>
      </c>
    </row>
    <row r="11" spans="1:8" ht="15.75" customHeight="1" x14ac:dyDescent="0.25">
      <c r="A11" s="8">
        <v>6</v>
      </c>
      <c r="B11" s="8"/>
      <c r="C11" s="8" t="s">
        <v>11</v>
      </c>
      <c r="D11" s="83"/>
      <c r="E11" s="208">
        <f>SUM(E12:E17)</f>
        <v>1759509.7599999998</v>
      </c>
      <c r="F11" s="208">
        <f t="shared" ref="F11:G11" si="1">SUM(F12:F17)</f>
        <v>2195293.42</v>
      </c>
      <c r="G11" s="208">
        <f t="shared" si="1"/>
        <v>2309768.14</v>
      </c>
      <c r="H11" s="208">
        <f>SUM(H12:H17)</f>
        <v>2395375.5900000003</v>
      </c>
    </row>
    <row r="12" spans="1:8" ht="38.25" x14ac:dyDescent="0.25">
      <c r="A12" s="28"/>
      <c r="B12" s="29">
        <v>63</v>
      </c>
      <c r="C12" s="29" t="s">
        <v>30</v>
      </c>
      <c r="D12" s="29"/>
      <c r="E12" s="192">
        <v>1378495.49</v>
      </c>
      <c r="F12" s="192">
        <v>1746554.6</v>
      </c>
      <c r="G12" s="192">
        <v>1833727.9</v>
      </c>
      <c r="H12" s="192">
        <v>1909811.58</v>
      </c>
    </row>
    <row r="13" spans="1:8" x14ac:dyDescent="0.25">
      <c r="A13" s="30"/>
      <c r="B13" s="30">
        <v>64</v>
      </c>
      <c r="C13" s="30" t="s">
        <v>33</v>
      </c>
      <c r="D13" s="30"/>
      <c r="E13" s="192">
        <v>325.17</v>
      </c>
      <c r="F13" s="192">
        <v>274.70999999999998</v>
      </c>
      <c r="G13" s="192">
        <v>274.11</v>
      </c>
      <c r="H13" s="192">
        <v>274.11</v>
      </c>
    </row>
    <row r="14" spans="1:8" ht="58.5" customHeight="1" x14ac:dyDescent="0.25">
      <c r="A14" s="30"/>
      <c r="B14" s="30">
        <v>65</v>
      </c>
      <c r="C14" s="32" t="s">
        <v>34</v>
      </c>
      <c r="D14" s="32"/>
      <c r="E14" s="192">
        <v>75241.22</v>
      </c>
      <c r="F14" s="192">
        <v>43250.89</v>
      </c>
      <c r="G14" s="192">
        <v>50420.12</v>
      </c>
      <c r="H14" s="192">
        <v>50236.11</v>
      </c>
    </row>
    <row r="15" spans="1:8" ht="38.25" x14ac:dyDescent="0.25">
      <c r="A15" s="30"/>
      <c r="B15" s="30">
        <v>66</v>
      </c>
      <c r="C15" s="32" t="s">
        <v>39</v>
      </c>
      <c r="D15" s="32"/>
      <c r="E15" s="192">
        <v>10006.9</v>
      </c>
      <c r="F15" s="192">
        <v>15613.14</v>
      </c>
      <c r="G15" s="192">
        <v>15325.55</v>
      </c>
      <c r="H15" s="192">
        <v>14248.02</v>
      </c>
    </row>
    <row r="16" spans="1:8" ht="38.25" x14ac:dyDescent="0.25">
      <c r="A16" s="30"/>
      <c r="B16" s="30">
        <v>67</v>
      </c>
      <c r="C16" s="29" t="s">
        <v>31</v>
      </c>
      <c r="D16" s="29"/>
      <c r="E16" s="192">
        <v>295440.98</v>
      </c>
      <c r="F16" s="192">
        <v>389600.08</v>
      </c>
      <c r="G16" s="192">
        <v>410020.46</v>
      </c>
      <c r="H16" s="192">
        <v>420805.77</v>
      </c>
    </row>
    <row r="17" spans="1:8" ht="25.5" x14ac:dyDescent="0.25">
      <c r="A17" s="30"/>
      <c r="B17" s="30">
        <v>68</v>
      </c>
      <c r="C17" s="32" t="s">
        <v>35</v>
      </c>
      <c r="D17" s="32"/>
      <c r="E17" s="192">
        <v>0</v>
      </c>
      <c r="F17" s="192">
        <v>0</v>
      </c>
      <c r="G17" s="192">
        <v>0</v>
      </c>
      <c r="H17" s="192">
        <v>0</v>
      </c>
    </row>
    <row r="18" spans="1:8" s="97" customFormat="1" x14ac:dyDescent="0.25">
      <c r="A18" s="98"/>
      <c r="B18" s="99">
        <v>92</v>
      </c>
      <c r="C18" s="100" t="s">
        <v>80</v>
      </c>
      <c r="D18" s="99"/>
      <c r="E18" s="209">
        <v>26015.99</v>
      </c>
      <c r="F18" s="209">
        <v>14124.53</v>
      </c>
      <c r="G18" s="209">
        <v>15336.03</v>
      </c>
      <c r="H18" s="209">
        <v>724.53</v>
      </c>
    </row>
    <row r="20" spans="1:8" ht="15.75" x14ac:dyDescent="0.25">
      <c r="A20" s="144" t="s">
        <v>126</v>
      </c>
      <c r="B20" s="153"/>
      <c r="C20" s="153"/>
      <c r="D20" s="153"/>
      <c r="E20" s="153"/>
      <c r="F20" s="153"/>
      <c r="G20" s="153"/>
      <c r="H20" s="153"/>
    </row>
    <row r="21" spans="1:8" ht="18" x14ac:dyDescent="0.25">
      <c r="A21" s="17"/>
      <c r="B21" s="17"/>
      <c r="C21" s="17"/>
      <c r="D21" s="17"/>
      <c r="E21" s="17"/>
      <c r="F21" s="17"/>
      <c r="G21" s="5"/>
      <c r="H21" s="5"/>
    </row>
    <row r="22" spans="1:8" ht="25.5" x14ac:dyDescent="0.25">
      <c r="A22" s="14" t="s">
        <v>8</v>
      </c>
      <c r="B22" s="13" t="s">
        <v>9</v>
      </c>
      <c r="C22" s="13" t="s">
        <v>13</v>
      </c>
      <c r="D22" s="13" t="s">
        <v>123</v>
      </c>
      <c r="E22" s="14" t="s">
        <v>111</v>
      </c>
      <c r="F22" s="14" t="s">
        <v>124</v>
      </c>
      <c r="G22" s="14" t="s">
        <v>29</v>
      </c>
      <c r="H22" s="14" t="s">
        <v>125</v>
      </c>
    </row>
    <row r="23" spans="1:8" x14ac:dyDescent="0.25">
      <c r="A23" s="80"/>
      <c r="B23" s="81"/>
      <c r="C23" s="82" t="s">
        <v>1</v>
      </c>
      <c r="D23" s="81"/>
      <c r="E23" s="207">
        <f>E24+E30</f>
        <v>1785525.7500000002</v>
      </c>
      <c r="F23" s="207">
        <f>F24+F30</f>
        <v>2209417.9499999997</v>
      </c>
      <c r="G23" s="207">
        <f t="shared" ref="G23:H23" si="2">G24+G30</f>
        <v>2325104.17</v>
      </c>
      <c r="H23" s="207">
        <f t="shared" si="2"/>
        <v>2396100.12</v>
      </c>
    </row>
    <row r="24" spans="1:8" ht="15.75" customHeight="1" x14ac:dyDescent="0.25">
      <c r="A24" s="8">
        <v>3</v>
      </c>
      <c r="B24" s="8"/>
      <c r="C24" s="8" t="s">
        <v>14</v>
      </c>
      <c r="D24" s="83"/>
      <c r="E24" s="208">
        <f>SUM(E25:E29)</f>
        <v>1718894.9200000002</v>
      </c>
      <c r="F24" s="208">
        <f t="shared" ref="F24:H24" si="3">SUM(F25:F29)</f>
        <v>2154315.8199999998</v>
      </c>
      <c r="G24" s="208">
        <f t="shared" si="3"/>
        <v>2255125.0299999998</v>
      </c>
      <c r="H24" s="208">
        <f t="shared" si="3"/>
        <v>2323214.98</v>
      </c>
    </row>
    <row r="25" spans="1:8" ht="21" customHeight="1" x14ac:dyDescent="0.25">
      <c r="A25" s="28"/>
      <c r="B25" s="29">
        <v>31</v>
      </c>
      <c r="C25" s="29" t="s">
        <v>15</v>
      </c>
      <c r="D25" s="29"/>
      <c r="E25" s="192">
        <v>1381339.22</v>
      </c>
      <c r="F25" s="192">
        <v>1712244.51</v>
      </c>
      <c r="G25" s="192">
        <v>1790081.57</v>
      </c>
      <c r="H25" s="192">
        <v>1869154.17</v>
      </c>
    </row>
    <row r="26" spans="1:8" x14ac:dyDescent="0.25">
      <c r="A26" s="30"/>
      <c r="B26" s="30">
        <v>32</v>
      </c>
      <c r="C26" s="30" t="s">
        <v>24</v>
      </c>
      <c r="D26" s="30"/>
      <c r="E26" s="192">
        <v>288076.63</v>
      </c>
      <c r="F26" s="192">
        <v>403266.43</v>
      </c>
      <c r="G26" s="192">
        <v>424071.23</v>
      </c>
      <c r="H26" s="192">
        <v>417491.79</v>
      </c>
    </row>
    <row r="27" spans="1:8" x14ac:dyDescent="0.25">
      <c r="A27" s="30"/>
      <c r="B27" s="30">
        <v>34</v>
      </c>
      <c r="C27" s="30" t="s">
        <v>36</v>
      </c>
      <c r="D27" s="30"/>
      <c r="E27" s="192">
        <v>1459.95</v>
      </c>
      <c r="F27" s="192">
        <v>1869.26</v>
      </c>
      <c r="G27" s="192">
        <v>1812.61</v>
      </c>
      <c r="H27" s="192">
        <v>1809.3</v>
      </c>
    </row>
    <row r="28" spans="1:8" ht="38.25" x14ac:dyDescent="0.25">
      <c r="A28" s="30"/>
      <c r="B28" s="30">
        <v>37</v>
      </c>
      <c r="C28" s="32" t="s">
        <v>37</v>
      </c>
      <c r="D28" s="32"/>
      <c r="E28" s="192">
        <v>48019.12</v>
      </c>
      <c r="F28" s="192">
        <v>35656.230000000003</v>
      </c>
      <c r="G28" s="192">
        <v>37880.230000000003</v>
      </c>
      <c r="H28" s="192">
        <v>33480.33</v>
      </c>
    </row>
    <row r="29" spans="1:8" ht="25.5" x14ac:dyDescent="0.25">
      <c r="A29" s="30"/>
      <c r="B29" s="30">
        <v>38</v>
      </c>
      <c r="C29" s="32" t="s">
        <v>130</v>
      </c>
      <c r="D29" s="32"/>
      <c r="E29" s="192">
        <v>0</v>
      </c>
      <c r="F29" s="192">
        <v>1279.3900000000001</v>
      </c>
      <c r="G29" s="192">
        <v>1279.3900000000001</v>
      </c>
      <c r="H29" s="192">
        <v>1279.3900000000001</v>
      </c>
    </row>
    <row r="30" spans="1:8" ht="25.5" x14ac:dyDescent="0.25">
      <c r="A30" s="84">
        <v>4</v>
      </c>
      <c r="B30" s="85"/>
      <c r="C30" s="86" t="s">
        <v>16</v>
      </c>
      <c r="D30" s="83"/>
      <c r="E30" s="208">
        <f>E31+E32</f>
        <v>66630.83</v>
      </c>
      <c r="F30" s="208">
        <f t="shared" ref="F30:H30" si="4">F31+F32</f>
        <v>55102.13</v>
      </c>
      <c r="G30" s="208">
        <f t="shared" si="4"/>
        <v>69979.14</v>
      </c>
      <c r="H30" s="208">
        <f t="shared" si="4"/>
        <v>72885.14</v>
      </c>
    </row>
    <row r="31" spans="1:8" ht="38.25" x14ac:dyDescent="0.25">
      <c r="A31" s="29"/>
      <c r="B31" s="29">
        <v>42</v>
      </c>
      <c r="C31" s="33" t="s">
        <v>32</v>
      </c>
      <c r="D31" s="33"/>
      <c r="E31" s="192">
        <v>48315.08</v>
      </c>
      <c r="F31" s="192">
        <v>33102.129999999997</v>
      </c>
      <c r="G31" s="192">
        <v>43979.14</v>
      </c>
      <c r="H31" s="192">
        <v>41385.14</v>
      </c>
    </row>
    <row r="32" spans="1:8" ht="25.5" x14ac:dyDescent="0.25">
      <c r="A32" s="29"/>
      <c r="B32" s="29">
        <v>45</v>
      </c>
      <c r="C32" s="33" t="s">
        <v>38</v>
      </c>
      <c r="D32" s="33"/>
      <c r="E32" s="192">
        <v>18315.75</v>
      </c>
      <c r="F32" s="192">
        <v>22000</v>
      </c>
      <c r="G32" s="192">
        <v>26000</v>
      </c>
      <c r="H32" s="192">
        <v>31500</v>
      </c>
    </row>
  </sheetData>
  <mergeCells count="5">
    <mergeCell ref="A1:H1"/>
    <mergeCell ref="A3:H3"/>
    <mergeCell ref="A5:H5"/>
    <mergeCell ref="A7:H7"/>
    <mergeCell ref="A20:H20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topLeftCell="A19" zoomScale="140" zoomScaleNormal="140" workbookViewId="0">
      <selection activeCell="E22" sqref="E22:H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7.5703125" customWidth="1"/>
    <col min="4" max="4" width="15.7109375" customWidth="1"/>
    <col min="5" max="8" width="25.28515625" customWidth="1"/>
  </cols>
  <sheetData>
    <row r="1" spans="1:9" ht="42" customHeight="1" x14ac:dyDescent="0.25">
      <c r="A1" s="144" t="s">
        <v>155</v>
      </c>
      <c r="B1" s="144"/>
      <c r="C1" s="144"/>
      <c r="D1" s="144"/>
      <c r="E1" s="144"/>
      <c r="F1" s="144"/>
      <c r="G1" s="144"/>
      <c r="H1" s="144"/>
    </row>
    <row r="2" spans="1:9" ht="18" customHeight="1" x14ac:dyDescent="0.25">
      <c r="A2" s="17"/>
      <c r="B2" s="17"/>
      <c r="C2" s="17"/>
      <c r="D2" s="17"/>
      <c r="E2" s="17"/>
      <c r="F2" s="17"/>
      <c r="G2" s="17"/>
      <c r="H2" s="17"/>
    </row>
    <row r="3" spans="1:9" ht="15.75" x14ac:dyDescent="0.25">
      <c r="A3" s="144" t="s">
        <v>21</v>
      </c>
      <c r="B3" s="144"/>
      <c r="C3" s="144"/>
      <c r="D3" s="144"/>
      <c r="E3" s="144"/>
      <c r="F3" s="144"/>
      <c r="G3" s="145"/>
      <c r="H3" s="145"/>
    </row>
    <row r="4" spans="1:9" ht="18" x14ac:dyDescent="0.25">
      <c r="A4" s="17"/>
      <c r="B4" s="17"/>
      <c r="C4" s="17"/>
      <c r="D4" s="17"/>
      <c r="E4" s="17"/>
      <c r="F4" s="17"/>
      <c r="G4" s="5"/>
      <c r="H4" s="5"/>
    </row>
    <row r="5" spans="1:9" ht="18" customHeight="1" x14ac:dyDescent="0.25">
      <c r="A5" s="144" t="s">
        <v>138</v>
      </c>
      <c r="B5" s="146"/>
      <c r="C5" s="146"/>
      <c r="D5" s="146"/>
      <c r="E5" s="146"/>
      <c r="F5" s="146"/>
      <c r="G5" s="146"/>
      <c r="H5" s="146"/>
    </row>
    <row r="6" spans="1:9" ht="18" x14ac:dyDescent="0.25">
      <c r="A6" s="17"/>
      <c r="B6" s="17"/>
      <c r="C6" s="17"/>
      <c r="D6" s="17"/>
      <c r="E6" s="17"/>
      <c r="F6" s="17"/>
      <c r="G6" s="5"/>
      <c r="H6" s="5"/>
    </row>
    <row r="7" spans="1:9" ht="15.75" x14ac:dyDescent="0.25">
      <c r="A7" s="144" t="s">
        <v>139</v>
      </c>
      <c r="B7" s="153"/>
      <c r="C7" s="153"/>
      <c r="D7" s="153"/>
      <c r="E7" s="153"/>
      <c r="F7" s="153"/>
      <c r="G7" s="153"/>
      <c r="H7" s="153"/>
    </row>
    <row r="8" spans="1:9" ht="18" x14ac:dyDescent="0.25">
      <c r="A8" s="17"/>
      <c r="B8" s="17"/>
      <c r="C8" s="17"/>
      <c r="D8" s="17"/>
      <c r="E8" s="47"/>
      <c r="F8" s="47"/>
      <c r="G8" s="47"/>
      <c r="H8" s="47"/>
      <c r="I8" s="39"/>
    </row>
    <row r="9" spans="1:9" ht="25.5" x14ac:dyDescent="0.25">
      <c r="A9" s="157" t="s">
        <v>127</v>
      </c>
      <c r="B9" s="158"/>
      <c r="C9" s="159"/>
      <c r="D9" s="13" t="s">
        <v>123</v>
      </c>
      <c r="E9" s="14" t="s">
        <v>128</v>
      </c>
      <c r="F9" s="14" t="s">
        <v>124</v>
      </c>
      <c r="G9" s="14" t="s">
        <v>29</v>
      </c>
      <c r="H9" s="14" t="s">
        <v>125</v>
      </c>
    </row>
    <row r="10" spans="1:9" s="105" customFormat="1" ht="25.5" customHeight="1" x14ac:dyDescent="0.25">
      <c r="A10" s="163" t="s">
        <v>0</v>
      </c>
      <c r="B10" s="164"/>
      <c r="C10" s="165"/>
      <c r="D10" s="40"/>
      <c r="E10" s="210">
        <f>SUM(E11:E16)</f>
        <v>1759509.7599999998</v>
      </c>
      <c r="F10" s="210">
        <f t="shared" ref="F10:H10" si="0">SUM(F11:F16)</f>
        <v>2195293.4200000004</v>
      </c>
      <c r="G10" s="210">
        <f t="shared" si="0"/>
        <v>2309768.14</v>
      </c>
      <c r="H10" s="210">
        <f t="shared" si="0"/>
        <v>2395375.59</v>
      </c>
    </row>
    <row r="11" spans="1:9" x14ac:dyDescent="0.25">
      <c r="A11" s="154" t="s">
        <v>140</v>
      </c>
      <c r="B11" s="155"/>
      <c r="C11" s="156"/>
      <c r="D11" s="101"/>
      <c r="E11" s="193">
        <v>295440.98</v>
      </c>
      <c r="F11" s="193">
        <v>389600.08</v>
      </c>
      <c r="G11" s="193">
        <v>410020.46</v>
      </c>
      <c r="H11" s="193">
        <v>420805.77</v>
      </c>
    </row>
    <row r="12" spans="1:9" x14ac:dyDescent="0.25">
      <c r="A12" s="154" t="s">
        <v>141</v>
      </c>
      <c r="B12" s="155"/>
      <c r="C12" s="156"/>
      <c r="D12" s="101"/>
      <c r="E12" s="193">
        <v>10146.26</v>
      </c>
      <c r="F12" s="193">
        <v>15702.04</v>
      </c>
      <c r="G12" s="193">
        <v>15367.55</v>
      </c>
      <c r="H12" s="193">
        <v>14211.12</v>
      </c>
    </row>
    <row r="13" spans="1:9" x14ac:dyDescent="0.25">
      <c r="A13" s="154" t="s">
        <v>142</v>
      </c>
      <c r="B13" s="155"/>
      <c r="C13" s="156"/>
      <c r="D13" s="101"/>
      <c r="E13" s="193">
        <v>75241.22</v>
      </c>
      <c r="F13" s="193">
        <v>43250.89</v>
      </c>
      <c r="G13" s="193">
        <v>50420.12</v>
      </c>
      <c r="H13" s="193">
        <v>50236.11</v>
      </c>
    </row>
    <row r="14" spans="1:9" x14ac:dyDescent="0.25">
      <c r="A14" s="154" t="s">
        <v>143</v>
      </c>
      <c r="B14" s="155"/>
      <c r="C14" s="156"/>
      <c r="D14" s="101"/>
      <c r="E14" s="193">
        <v>83254.36</v>
      </c>
      <c r="F14" s="193">
        <v>74908.53</v>
      </c>
      <c r="G14" s="193">
        <v>77256.09</v>
      </c>
      <c r="H14" s="193">
        <v>77256.09</v>
      </c>
    </row>
    <row r="15" spans="1:9" x14ac:dyDescent="0.25">
      <c r="A15" s="154" t="s">
        <v>144</v>
      </c>
      <c r="B15" s="155"/>
      <c r="C15" s="156"/>
      <c r="D15" s="101"/>
      <c r="E15" s="193">
        <v>1295241.1299999999</v>
      </c>
      <c r="F15" s="193">
        <v>1671646.07</v>
      </c>
      <c r="G15" s="193">
        <v>1756471.81</v>
      </c>
      <c r="H15" s="193">
        <v>1832555.49</v>
      </c>
    </row>
    <row r="16" spans="1:9" x14ac:dyDescent="0.25">
      <c r="A16" s="154" t="s">
        <v>145</v>
      </c>
      <c r="B16" s="155"/>
      <c r="C16" s="156"/>
      <c r="D16" s="101"/>
      <c r="E16" s="193">
        <v>185.81</v>
      </c>
      <c r="F16" s="193">
        <v>185.81</v>
      </c>
      <c r="G16" s="193">
        <v>232.11</v>
      </c>
      <c r="H16" s="193">
        <v>311.01</v>
      </c>
    </row>
    <row r="19" spans="1:9" ht="15.75" x14ac:dyDescent="0.25">
      <c r="A19" s="144" t="s">
        <v>146</v>
      </c>
      <c r="B19" s="153"/>
      <c r="C19" s="153"/>
      <c r="D19" s="153"/>
      <c r="E19" s="153"/>
      <c r="F19" s="153"/>
      <c r="G19" s="153"/>
      <c r="H19" s="153"/>
    </row>
    <row r="20" spans="1:9" ht="18" x14ac:dyDescent="0.25">
      <c r="A20" s="17"/>
      <c r="B20" s="17"/>
      <c r="C20" s="17"/>
      <c r="D20" s="17"/>
      <c r="E20" s="47"/>
      <c r="F20" s="47"/>
      <c r="G20" s="47"/>
      <c r="H20" s="47"/>
      <c r="I20" s="39"/>
    </row>
    <row r="21" spans="1:9" ht="25.5" x14ac:dyDescent="0.25">
      <c r="A21" s="157" t="s">
        <v>127</v>
      </c>
      <c r="B21" s="158"/>
      <c r="C21" s="159"/>
      <c r="D21" s="13" t="s">
        <v>123</v>
      </c>
      <c r="E21" s="14" t="s">
        <v>128</v>
      </c>
      <c r="F21" s="14" t="s">
        <v>124</v>
      </c>
      <c r="G21" s="14" t="s">
        <v>29</v>
      </c>
      <c r="H21" s="14" t="s">
        <v>125</v>
      </c>
    </row>
    <row r="22" spans="1:9" ht="15.75" customHeight="1" x14ac:dyDescent="0.25">
      <c r="A22" s="160" t="s">
        <v>1</v>
      </c>
      <c r="B22" s="161"/>
      <c r="C22" s="162"/>
      <c r="D22" s="35"/>
      <c r="E22" s="204">
        <f>SUM(E23:E33)</f>
        <v>1785525.7499999998</v>
      </c>
      <c r="F22" s="204">
        <f t="shared" ref="F22:H22" si="1">SUM(F23:F33)</f>
        <v>2209417.9500000002</v>
      </c>
      <c r="G22" s="204">
        <f t="shared" si="1"/>
        <v>2325104.1800000002</v>
      </c>
      <c r="H22" s="204">
        <f t="shared" si="1"/>
        <v>2396100.1199999996</v>
      </c>
    </row>
    <row r="23" spans="1:9" s="104" customFormat="1" ht="15.75" customHeight="1" x14ac:dyDescent="0.25">
      <c r="A23" s="154" t="s">
        <v>140</v>
      </c>
      <c r="B23" s="155"/>
      <c r="C23" s="156"/>
      <c r="D23" s="102"/>
      <c r="E23" s="205">
        <v>295440.98</v>
      </c>
      <c r="F23" s="205">
        <v>389600.08</v>
      </c>
      <c r="G23" s="205">
        <v>410020.46</v>
      </c>
      <c r="H23" s="205">
        <v>420805.77</v>
      </c>
    </row>
    <row r="24" spans="1:9" s="105" customFormat="1" x14ac:dyDescent="0.25">
      <c r="A24" s="154" t="s">
        <v>141</v>
      </c>
      <c r="B24" s="155"/>
      <c r="C24" s="156"/>
      <c r="D24" s="103"/>
      <c r="E24" s="193">
        <v>10146.26</v>
      </c>
      <c r="F24" s="193">
        <v>15702.04</v>
      </c>
      <c r="G24" s="193">
        <v>15367.55</v>
      </c>
      <c r="H24" s="193">
        <v>14211.12</v>
      </c>
    </row>
    <row r="25" spans="1:9" s="105" customFormat="1" x14ac:dyDescent="0.25">
      <c r="A25" s="154" t="s">
        <v>147</v>
      </c>
      <c r="B25" s="155"/>
      <c r="C25" s="156"/>
      <c r="D25" s="103"/>
      <c r="E25" s="193">
        <v>0</v>
      </c>
      <c r="F25" s="193">
        <v>0</v>
      </c>
      <c r="G25" s="193">
        <v>0</v>
      </c>
      <c r="H25" s="193">
        <v>0</v>
      </c>
    </row>
    <row r="26" spans="1:9" s="105" customFormat="1" x14ac:dyDescent="0.25">
      <c r="A26" s="154" t="s">
        <v>142</v>
      </c>
      <c r="B26" s="155"/>
      <c r="C26" s="156"/>
      <c r="D26" s="103"/>
      <c r="E26" s="193">
        <v>75241.22</v>
      </c>
      <c r="F26" s="193">
        <v>43250.89</v>
      </c>
      <c r="G26" s="193">
        <v>50420.13</v>
      </c>
      <c r="H26" s="193">
        <v>50236.11</v>
      </c>
    </row>
    <row r="27" spans="1:9" s="105" customFormat="1" x14ac:dyDescent="0.25">
      <c r="A27" s="166" t="s">
        <v>148</v>
      </c>
      <c r="B27" s="167"/>
      <c r="C27" s="168"/>
      <c r="D27" s="103"/>
      <c r="E27" s="193">
        <v>25610.52</v>
      </c>
      <c r="F27" s="193">
        <v>13400</v>
      </c>
      <c r="G27" s="193">
        <v>14611.5</v>
      </c>
      <c r="H27" s="193">
        <v>0</v>
      </c>
    </row>
    <row r="28" spans="1:9" s="105" customFormat="1" x14ac:dyDescent="0.25">
      <c r="A28" s="154" t="s">
        <v>143</v>
      </c>
      <c r="B28" s="155"/>
      <c r="C28" s="156"/>
      <c r="D28" s="103"/>
      <c r="E28" s="193">
        <v>83254.36</v>
      </c>
      <c r="F28" s="193">
        <v>74908.53</v>
      </c>
      <c r="G28" s="193">
        <v>77256.09</v>
      </c>
      <c r="H28" s="193">
        <v>77256.09</v>
      </c>
    </row>
    <row r="29" spans="1:9" s="105" customFormat="1" x14ac:dyDescent="0.25">
      <c r="A29" s="154" t="s">
        <v>150</v>
      </c>
      <c r="B29" s="155"/>
      <c r="C29" s="156"/>
      <c r="D29" s="103"/>
      <c r="E29" s="193">
        <v>0</v>
      </c>
      <c r="F29" s="193">
        <v>724.53</v>
      </c>
      <c r="G29" s="193">
        <v>724.53</v>
      </c>
      <c r="H29" s="193">
        <v>724.53</v>
      </c>
    </row>
    <row r="30" spans="1:9" s="105" customFormat="1" x14ac:dyDescent="0.25">
      <c r="A30" s="154" t="s">
        <v>144</v>
      </c>
      <c r="B30" s="155"/>
      <c r="C30" s="156"/>
      <c r="D30" s="103"/>
      <c r="E30" s="193">
        <v>1295241.1299999999</v>
      </c>
      <c r="F30" s="193">
        <v>1671646.07</v>
      </c>
      <c r="G30" s="193">
        <v>1756471.81</v>
      </c>
      <c r="H30" s="193">
        <v>1832555.49</v>
      </c>
    </row>
    <row r="31" spans="1:9" s="105" customFormat="1" x14ac:dyDescent="0.25">
      <c r="A31" s="154" t="s">
        <v>149</v>
      </c>
      <c r="B31" s="155"/>
      <c r="C31" s="156"/>
      <c r="D31" s="103"/>
      <c r="E31" s="193">
        <v>405.47</v>
      </c>
      <c r="F31" s="193">
        <v>0</v>
      </c>
      <c r="G31" s="193">
        <v>0</v>
      </c>
      <c r="H31" s="193">
        <v>0</v>
      </c>
    </row>
    <row r="32" spans="1:9" s="105" customFormat="1" x14ac:dyDescent="0.25">
      <c r="A32" s="154" t="s">
        <v>145</v>
      </c>
      <c r="B32" s="155"/>
      <c r="C32" s="156"/>
      <c r="D32" s="103"/>
      <c r="E32" s="193">
        <v>185.81</v>
      </c>
      <c r="F32" s="193">
        <v>185.81</v>
      </c>
      <c r="G32" s="193">
        <v>232.11</v>
      </c>
      <c r="H32" s="193">
        <v>311.01</v>
      </c>
    </row>
    <row r="33" spans="1:8" s="105" customFormat="1" x14ac:dyDescent="0.25">
      <c r="A33" s="154" t="s">
        <v>151</v>
      </c>
      <c r="B33" s="155"/>
      <c r="C33" s="156"/>
      <c r="D33" s="103"/>
      <c r="E33" s="193">
        <v>0</v>
      </c>
      <c r="F33" s="193">
        <v>0</v>
      </c>
      <c r="G33" s="193">
        <v>0</v>
      </c>
      <c r="H33" s="193">
        <v>0</v>
      </c>
    </row>
  </sheetData>
  <mergeCells count="26">
    <mergeCell ref="A31:C31"/>
    <mergeCell ref="A32:C32"/>
    <mergeCell ref="A33:C33"/>
    <mergeCell ref="A9:C9"/>
    <mergeCell ref="A10:C10"/>
    <mergeCell ref="A11:C11"/>
    <mergeCell ref="A12:C12"/>
    <mergeCell ref="A13:C13"/>
    <mergeCell ref="A14:C14"/>
    <mergeCell ref="A15:C15"/>
    <mergeCell ref="A26:C26"/>
    <mergeCell ref="A27:C27"/>
    <mergeCell ref="A28:C28"/>
    <mergeCell ref="A29:C29"/>
    <mergeCell ref="A1:H1"/>
    <mergeCell ref="A3:H3"/>
    <mergeCell ref="A5:H5"/>
    <mergeCell ref="A7:H7"/>
    <mergeCell ref="A30:C30"/>
    <mergeCell ref="A19:H19"/>
    <mergeCell ref="A21:C21"/>
    <mergeCell ref="A22:C22"/>
    <mergeCell ref="A23:C23"/>
    <mergeCell ref="A24:C24"/>
    <mergeCell ref="A25:C25"/>
    <mergeCell ref="A16:C1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3"/>
  <sheetViews>
    <sheetView zoomScale="170" zoomScaleNormal="170" workbookViewId="0">
      <selection activeCell="C14" sqref="C14"/>
    </sheetView>
  </sheetViews>
  <sheetFormatPr defaultRowHeight="15" x14ac:dyDescent="0.25"/>
  <cols>
    <col min="1" max="1" width="37.7109375" customWidth="1"/>
    <col min="2" max="2" width="25.7109375" customWidth="1"/>
    <col min="3" max="5" width="25.28515625" customWidth="1"/>
  </cols>
  <sheetData>
    <row r="1" spans="1:5" ht="42" customHeight="1" x14ac:dyDescent="0.25">
      <c r="A1" s="144" t="s">
        <v>155</v>
      </c>
      <c r="B1" s="144"/>
      <c r="C1" s="144"/>
      <c r="D1" s="144"/>
      <c r="E1" s="144"/>
    </row>
    <row r="2" spans="1:5" ht="18" customHeight="1" x14ac:dyDescent="0.25">
      <c r="A2" s="4"/>
      <c r="B2" s="17"/>
      <c r="C2" s="4"/>
      <c r="D2" s="4"/>
      <c r="E2" s="4"/>
    </row>
    <row r="3" spans="1:5" ht="15.75" x14ac:dyDescent="0.25">
      <c r="A3" s="144" t="s">
        <v>21</v>
      </c>
      <c r="B3" s="144"/>
      <c r="C3" s="144"/>
      <c r="D3" s="145"/>
      <c r="E3" s="145"/>
    </row>
    <row r="4" spans="1:5" ht="18" x14ac:dyDescent="0.25">
      <c r="A4" s="4"/>
      <c r="B4" s="17"/>
      <c r="C4" s="4"/>
      <c r="D4" s="5"/>
      <c r="E4" s="5"/>
    </row>
    <row r="5" spans="1:5" ht="18" customHeight="1" x14ac:dyDescent="0.25">
      <c r="A5" s="144" t="s">
        <v>7</v>
      </c>
      <c r="B5" s="144"/>
      <c r="C5" s="146"/>
      <c r="D5" s="146"/>
      <c r="E5" s="146"/>
    </row>
    <row r="6" spans="1:5" ht="18" x14ac:dyDescent="0.25">
      <c r="A6" s="4"/>
      <c r="B6" s="17"/>
      <c r="C6" s="4"/>
      <c r="D6" s="5"/>
      <c r="E6" s="5"/>
    </row>
    <row r="7" spans="1:5" ht="15.75" x14ac:dyDescent="0.25">
      <c r="A7" s="144" t="s">
        <v>17</v>
      </c>
      <c r="B7" s="144"/>
      <c r="C7" s="153"/>
      <c r="D7" s="153"/>
      <c r="E7" s="153"/>
    </row>
    <row r="8" spans="1:5" ht="18" x14ac:dyDescent="0.25">
      <c r="A8" s="4"/>
      <c r="B8" s="17"/>
      <c r="C8" s="4"/>
      <c r="D8" s="5"/>
      <c r="E8" s="39" t="s">
        <v>47</v>
      </c>
    </row>
    <row r="9" spans="1:5" ht="25.5" x14ac:dyDescent="0.25">
      <c r="A9" s="14" t="s">
        <v>18</v>
      </c>
      <c r="B9" s="199" t="s">
        <v>128</v>
      </c>
      <c r="C9" s="199" t="s">
        <v>124</v>
      </c>
      <c r="D9" s="199" t="s">
        <v>29</v>
      </c>
      <c r="E9" s="199" t="s">
        <v>125</v>
      </c>
    </row>
    <row r="10" spans="1:5" ht="15.75" customHeight="1" x14ac:dyDescent="0.25">
      <c r="A10" s="8" t="s">
        <v>19</v>
      </c>
      <c r="B10" s="211">
        <f>B11</f>
        <v>1785525.75</v>
      </c>
      <c r="C10" s="211">
        <f>C11</f>
        <v>2209417.9500000002</v>
      </c>
      <c r="D10" s="211">
        <f t="shared" ref="D10:E10" si="0">D11</f>
        <v>2325104.17</v>
      </c>
      <c r="E10" s="211">
        <f t="shared" si="0"/>
        <v>2396100.12</v>
      </c>
    </row>
    <row r="11" spans="1:5" ht="15.75" customHeight="1" x14ac:dyDescent="0.25">
      <c r="A11" s="8" t="s">
        <v>40</v>
      </c>
      <c r="B11" s="212">
        <f>B12+B13</f>
        <v>1785525.75</v>
      </c>
      <c r="C11" s="212">
        <f>C12+C13</f>
        <v>2209417.9500000002</v>
      </c>
      <c r="D11" s="212">
        <v>2325104.17</v>
      </c>
      <c r="E11" s="212">
        <v>2396100.12</v>
      </c>
    </row>
    <row r="12" spans="1:5" x14ac:dyDescent="0.25">
      <c r="A12" s="12" t="s">
        <v>41</v>
      </c>
      <c r="B12" s="213">
        <v>1704020.69</v>
      </c>
      <c r="C12" s="212">
        <v>2059775.04</v>
      </c>
      <c r="D12" s="212">
        <f>D11-D13</f>
        <v>2138322.0099999998</v>
      </c>
      <c r="E12" s="212">
        <f>E11-E13</f>
        <v>2204890.37</v>
      </c>
    </row>
    <row r="13" spans="1:5" x14ac:dyDescent="0.25">
      <c r="A13" s="8" t="s">
        <v>42</v>
      </c>
      <c r="B13" s="214">
        <v>81505.06</v>
      </c>
      <c r="C13" s="212">
        <v>149642.91</v>
      </c>
      <c r="D13" s="212">
        <v>186782.16</v>
      </c>
      <c r="E13" s="212">
        <v>191209.75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5"/>
  <sheetViews>
    <sheetView tabSelected="1" topLeftCell="A52" zoomScale="120" zoomScaleNormal="120" workbookViewId="0">
      <selection activeCell="F9" sqref="F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7109375" customWidth="1"/>
    <col min="4" max="4" width="37.28515625" customWidth="1"/>
    <col min="5" max="8" width="25.28515625" customWidth="1"/>
    <col min="12" max="12" width="9.42578125" customWidth="1"/>
  </cols>
  <sheetData>
    <row r="1" spans="1:8" ht="42" customHeight="1" x14ac:dyDescent="0.25">
      <c r="A1" s="144" t="s">
        <v>155</v>
      </c>
      <c r="B1" s="144"/>
      <c r="C1" s="144"/>
      <c r="D1" s="144"/>
      <c r="E1" s="144"/>
      <c r="F1" s="144"/>
      <c r="G1" s="144"/>
      <c r="H1" s="144"/>
    </row>
    <row r="2" spans="1:8" ht="18" x14ac:dyDescent="0.25">
      <c r="A2" s="4"/>
      <c r="B2" s="4"/>
      <c r="C2" s="4"/>
      <c r="D2" s="4"/>
      <c r="E2" s="17"/>
      <c r="F2" s="4"/>
      <c r="G2" s="5"/>
      <c r="H2" s="5"/>
    </row>
    <row r="3" spans="1:8" ht="18" customHeight="1" x14ac:dyDescent="0.25">
      <c r="A3" s="144" t="s">
        <v>20</v>
      </c>
      <c r="B3" s="146"/>
      <c r="C3" s="146"/>
      <c r="D3" s="146"/>
      <c r="E3" s="146"/>
      <c r="F3" s="146"/>
      <c r="G3" s="146"/>
      <c r="H3" s="146"/>
    </row>
    <row r="4" spans="1:8" ht="18" x14ac:dyDescent="0.25">
      <c r="A4" s="4"/>
      <c r="B4" s="4"/>
      <c r="C4" s="39" t="s">
        <v>47</v>
      </c>
      <c r="D4" s="4"/>
      <c r="E4" s="190">
        <f>SUM(E6,E88)</f>
        <v>1785525.7500000002</v>
      </c>
      <c r="F4" s="190">
        <f>F6+F88</f>
        <v>2209417.9499999997</v>
      </c>
      <c r="G4" s="190">
        <f>G6+G88</f>
        <v>2322092.7199999997</v>
      </c>
      <c r="H4" s="190">
        <f>H6+H88</f>
        <v>2396097.12</v>
      </c>
    </row>
    <row r="5" spans="1:8" ht="25.5" x14ac:dyDescent="0.25">
      <c r="A5" s="157" t="s">
        <v>22</v>
      </c>
      <c r="B5" s="184"/>
      <c r="C5" s="185"/>
      <c r="D5" s="13" t="s">
        <v>23</v>
      </c>
      <c r="E5" s="14" t="s">
        <v>128</v>
      </c>
      <c r="F5" s="14" t="s">
        <v>124</v>
      </c>
      <c r="G5" s="14" t="s">
        <v>29</v>
      </c>
      <c r="H5" s="14" t="s">
        <v>125</v>
      </c>
    </row>
    <row r="6" spans="1:8" ht="37.15" customHeight="1" x14ac:dyDescent="0.25">
      <c r="A6" s="181" t="s">
        <v>102</v>
      </c>
      <c r="B6" s="182"/>
      <c r="C6" s="183"/>
      <c r="D6" s="65" t="s">
        <v>103</v>
      </c>
      <c r="E6" s="57">
        <f>E7+E11+E15+E19+E23+E37+E66+E73</f>
        <v>1562306.0000000002</v>
      </c>
      <c r="F6" s="57">
        <f>SUM(F7+F11+F15+F19+F23+F37+F66+F73)</f>
        <v>1952226.63</v>
      </c>
      <c r="G6" s="57">
        <f>G7+G11+G15+G19+G23+G37+G66+G73</f>
        <v>2057895.7599999998</v>
      </c>
      <c r="H6" s="57">
        <f>H7+H11+H15+H19+H23+H37+H66+H73</f>
        <v>2127652.14</v>
      </c>
    </row>
    <row r="7" spans="1:8" ht="24.95" customHeight="1" x14ac:dyDescent="0.25">
      <c r="A7" s="169" t="s">
        <v>49</v>
      </c>
      <c r="B7" s="170"/>
      <c r="C7" s="171"/>
      <c r="D7" s="49" t="s">
        <v>50</v>
      </c>
      <c r="E7" s="215">
        <f>E9</f>
        <v>127338.35</v>
      </c>
      <c r="F7" s="215">
        <f>F9</f>
        <v>174480.9</v>
      </c>
      <c r="G7" s="215">
        <f t="shared" ref="G7:H7" si="0">G9</f>
        <v>183204.95</v>
      </c>
      <c r="H7" s="215">
        <f t="shared" si="0"/>
        <v>186869.05</v>
      </c>
    </row>
    <row r="8" spans="1:8" s="60" customFormat="1" ht="24.95" customHeight="1" x14ac:dyDescent="0.2">
      <c r="A8" s="175" t="s">
        <v>74</v>
      </c>
      <c r="B8" s="176"/>
      <c r="C8" s="177"/>
      <c r="D8" s="59" t="s">
        <v>12</v>
      </c>
      <c r="E8" s="216">
        <f>E9</f>
        <v>127338.35</v>
      </c>
      <c r="F8" s="216">
        <f>F9</f>
        <v>174480.9</v>
      </c>
      <c r="G8" s="216">
        <f t="shared" ref="G8:H9" si="1">G9</f>
        <v>183204.95</v>
      </c>
      <c r="H8" s="216">
        <f t="shared" si="1"/>
        <v>186869.05</v>
      </c>
    </row>
    <row r="9" spans="1:8" ht="24.95" customHeight="1" x14ac:dyDescent="0.25">
      <c r="A9" s="178">
        <v>3</v>
      </c>
      <c r="B9" s="179"/>
      <c r="C9" s="180"/>
      <c r="D9" s="19" t="s">
        <v>14</v>
      </c>
      <c r="E9" s="217">
        <f>E10</f>
        <v>127338.35</v>
      </c>
      <c r="F9" s="217">
        <f>F10</f>
        <v>174480.9</v>
      </c>
      <c r="G9" s="217">
        <f t="shared" si="1"/>
        <v>183204.95</v>
      </c>
      <c r="H9" s="217">
        <f t="shared" si="1"/>
        <v>186869.05</v>
      </c>
    </row>
    <row r="10" spans="1:8" ht="24.95" customHeight="1" x14ac:dyDescent="0.25">
      <c r="A10" s="172">
        <v>32</v>
      </c>
      <c r="B10" s="173"/>
      <c r="C10" s="174"/>
      <c r="D10" s="19" t="s">
        <v>24</v>
      </c>
      <c r="E10" s="217">
        <v>127338.35</v>
      </c>
      <c r="F10" s="217">
        <v>174480.9</v>
      </c>
      <c r="G10" s="217">
        <v>183204.95</v>
      </c>
      <c r="H10" s="218">
        <v>186869.05</v>
      </c>
    </row>
    <row r="11" spans="1:8" ht="24.95" customHeight="1" x14ac:dyDescent="0.25">
      <c r="A11" s="169" t="s">
        <v>51</v>
      </c>
      <c r="B11" s="170"/>
      <c r="C11" s="171"/>
      <c r="D11" s="49" t="s">
        <v>52</v>
      </c>
      <c r="E11" s="215">
        <f>E13</f>
        <v>796.34</v>
      </c>
      <c r="F11" s="215">
        <f>F13</f>
        <v>801</v>
      </c>
      <c r="G11" s="215">
        <f t="shared" ref="G11:H11" si="2">G13</f>
        <v>841.05</v>
      </c>
      <c r="H11" s="215">
        <f t="shared" si="2"/>
        <v>808.24</v>
      </c>
    </row>
    <row r="12" spans="1:8" s="61" customFormat="1" ht="24.95" customHeight="1" x14ac:dyDescent="0.25">
      <c r="A12" s="175" t="s">
        <v>74</v>
      </c>
      <c r="B12" s="176"/>
      <c r="C12" s="177"/>
      <c r="D12" s="59" t="s">
        <v>12</v>
      </c>
      <c r="E12" s="216">
        <f>E13</f>
        <v>796.34</v>
      </c>
      <c r="F12" s="216">
        <f>F13</f>
        <v>801</v>
      </c>
      <c r="G12" s="216">
        <f t="shared" ref="G12:H13" si="3">G13</f>
        <v>841.05</v>
      </c>
      <c r="H12" s="216">
        <f t="shared" si="3"/>
        <v>808.24</v>
      </c>
    </row>
    <row r="13" spans="1:8" ht="24.95" customHeight="1" x14ac:dyDescent="0.25">
      <c r="A13" s="178">
        <v>3</v>
      </c>
      <c r="B13" s="179"/>
      <c r="C13" s="180"/>
      <c r="D13" s="26" t="s">
        <v>14</v>
      </c>
      <c r="E13" s="217">
        <f>E14</f>
        <v>796.34</v>
      </c>
      <c r="F13" s="217">
        <f>F14</f>
        <v>801</v>
      </c>
      <c r="G13" s="217">
        <f t="shared" si="3"/>
        <v>841.05</v>
      </c>
      <c r="H13" s="217">
        <f t="shared" si="3"/>
        <v>808.24</v>
      </c>
    </row>
    <row r="14" spans="1:8" ht="24.95" customHeight="1" x14ac:dyDescent="0.25">
      <c r="A14" s="172">
        <v>34</v>
      </c>
      <c r="B14" s="173"/>
      <c r="C14" s="174"/>
      <c r="D14" s="26" t="s">
        <v>52</v>
      </c>
      <c r="E14" s="217">
        <v>796.34</v>
      </c>
      <c r="F14" s="217">
        <v>801</v>
      </c>
      <c r="G14" s="217">
        <v>841.05</v>
      </c>
      <c r="H14" s="218">
        <v>808.24</v>
      </c>
    </row>
    <row r="15" spans="1:8" ht="24.95" customHeight="1" x14ac:dyDescent="0.25">
      <c r="A15" s="169" t="s">
        <v>53</v>
      </c>
      <c r="B15" s="170"/>
      <c r="C15" s="171"/>
      <c r="D15" s="49" t="s">
        <v>54</v>
      </c>
      <c r="E15" s="215">
        <f>E17</f>
        <v>9025.15</v>
      </c>
      <c r="F15" s="215">
        <f>F17</f>
        <v>24200</v>
      </c>
      <c r="G15" s="215">
        <f t="shared" ref="G15:H15" si="4">G17</f>
        <v>26616</v>
      </c>
      <c r="H15" s="215">
        <f t="shared" si="4"/>
        <v>24022</v>
      </c>
    </row>
    <row r="16" spans="1:8" s="61" customFormat="1" ht="24.95" customHeight="1" x14ac:dyDescent="0.25">
      <c r="A16" s="175" t="s">
        <v>74</v>
      </c>
      <c r="B16" s="176"/>
      <c r="C16" s="177"/>
      <c r="D16" s="59" t="s">
        <v>12</v>
      </c>
      <c r="E16" s="216">
        <f>E17</f>
        <v>9025.15</v>
      </c>
      <c r="F16" s="216">
        <f>F17</f>
        <v>24200</v>
      </c>
      <c r="G16" s="216">
        <f t="shared" ref="G16:H17" si="5">G17</f>
        <v>26616</v>
      </c>
      <c r="H16" s="216">
        <f t="shared" si="5"/>
        <v>24022</v>
      </c>
    </row>
    <row r="17" spans="1:8" ht="24.95" customHeight="1" x14ac:dyDescent="0.25">
      <c r="A17" s="178">
        <v>4</v>
      </c>
      <c r="B17" s="179"/>
      <c r="C17" s="180"/>
      <c r="D17" s="26" t="s">
        <v>16</v>
      </c>
      <c r="E17" s="217">
        <f>E18</f>
        <v>9025.15</v>
      </c>
      <c r="F17" s="217">
        <f>F18</f>
        <v>24200</v>
      </c>
      <c r="G17" s="217">
        <f t="shared" si="5"/>
        <v>26616</v>
      </c>
      <c r="H17" s="217">
        <f t="shared" si="5"/>
        <v>24022</v>
      </c>
    </row>
    <row r="18" spans="1:8" ht="24.95" customHeight="1" x14ac:dyDescent="0.25">
      <c r="A18" s="172">
        <v>42</v>
      </c>
      <c r="B18" s="173"/>
      <c r="C18" s="174"/>
      <c r="D18" s="26" t="s">
        <v>32</v>
      </c>
      <c r="E18" s="217">
        <v>9025.15</v>
      </c>
      <c r="F18" s="217">
        <v>24200</v>
      </c>
      <c r="G18" s="217">
        <v>26616</v>
      </c>
      <c r="H18" s="218">
        <v>24022</v>
      </c>
    </row>
    <row r="19" spans="1:8" ht="24.95" customHeight="1" x14ac:dyDescent="0.25">
      <c r="A19" s="169" t="s">
        <v>55</v>
      </c>
      <c r="B19" s="170"/>
      <c r="C19" s="171"/>
      <c r="D19" s="49" t="s">
        <v>56</v>
      </c>
      <c r="E19" s="215">
        <f>E21</f>
        <v>18315.75</v>
      </c>
      <c r="F19" s="215">
        <f>F21</f>
        <v>22000</v>
      </c>
      <c r="G19" s="215">
        <f t="shared" ref="G19:H19" si="6">G21</f>
        <v>26000</v>
      </c>
      <c r="H19" s="215">
        <f t="shared" si="6"/>
        <v>31500</v>
      </c>
    </row>
    <row r="20" spans="1:8" s="61" customFormat="1" ht="24.95" customHeight="1" x14ac:dyDescent="0.25">
      <c r="A20" s="175" t="s">
        <v>74</v>
      </c>
      <c r="B20" s="176"/>
      <c r="C20" s="177"/>
      <c r="D20" s="59" t="s">
        <v>12</v>
      </c>
      <c r="E20" s="216">
        <f>E21</f>
        <v>18315.75</v>
      </c>
      <c r="F20" s="216">
        <f>F21</f>
        <v>22000</v>
      </c>
      <c r="G20" s="216">
        <f t="shared" ref="G20:H21" si="7">G21</f>
        <v>26000</v>
      </c>
      <c r="H20" s="216">
        <f t="shared" si="7"/>
        <v>31500</v>
      </c>
    </row>
    <row r="21" spans="1:8" ht="24.95" customHeight="1" x14ac:dyDescent="0.25">
      <c r="A21" s="178">
        <v>4</v>
      </c>
      <c r="B21" s="179"/>
      <c r="C21" s="180"/>
      <c r="D21" s="26" t="s">
        <v>16</v>
      </c>
      <c r="E21" s="217">
        <f>E22</f>
        <v>18315.75</v>
      </c>
      <c r="F21" s="217">
        <f>F22</f>
        <v>22000</v>
      </c>
      <c r="G21" s="217">
        <f t="shared" si="7"/>
        <v>26000</v>
      </c>
      <c r="H21" s="217">
        <f t="shared" si="7"/>
        <v>31500</v>
      </c>
    </row>
    <row r="22" spans="1:8" ht="24.95" customHeight="1" x14ac:dyDescent="0.25">
      <c r="A22" s="172">
        <v>45</v>
      </c>
      <c r="B22" s="173"/>
      <c r="C22" s="174"/>
      <c r="D22" s="41" t="s">
        <v>38</v>
      </c>
      <c r="E22" s="217">
        <v>18315.75</v>
      </c>
      <c r="F22" s="217">
        <v>22000</v>
      </c>
      <c r="G22" s="217">
        <v>26000</v>
      </c>
      <c r="H22" s="218">
        <v>31500</v>
      </c>
    </row>
    <row r="23" spans="1:8" ht="32.450000000000003" customHeight="1" x14ac:dyDescent="0.25">
      <c r="A23" s="169" t="s">
        <v>57</v>
      </c>
      <c r="B23" s="170"/>
      <c r="C23" s="171"/>
      <c r="D23" s="49" t="s">
        <v>58</v>
      </c>
      <c r="E23" s="215">
        <f>E24+E27+E30+E33</f>
        <v>1214972.6400000001</v>
      </c>
      <c r="F23" s="215">
        <f>F24+F27+F30+F34</f>
        <v>1507904.99</v>
      </c>
      <c r="G23" s="215">
        <f>G24+G27+G30+G33</f>
        <v>1580431.3399999999</v>
      </c>
      <c r="H23" s="215">
        <f>H24+H27+H30+H33</f>
        <v>1659637.83</v>
      </c>
    </row>
    <row r="24" spans="1:8" s="61" customFormat="1" ht="24.95" customHeight="1" x14ac:dyDescent="0.25">
      <c r="A24" s="175" t="s">
        <v>75</v>
      </c>
      <c r="B24" s="176"/>
      <c r="C24" s="177"/>
      <c r="D24" s="59" t="s">
        <v>76</v>
      </c>
      <c r="E24" s="216">
        <f>E25</f>
        <v>1966.56</v>
      </c>
      <c r="F24" s="216">
        <f>F25</f>
        <v>3002.77</v>
      </c>
      <c r="G24" s="216">
        <f t="shared" ref="G24:H25" si="8">G25</f>
        <v>3011.45</v>
      </c>
      <c r="H24" s="216">
        <f t="shared" si="8"/>
        <v>3611.02</v>
      </c>
    </row>
    <row r="25" spans="1:8" ht="24.95" customHeight="1" x14ac:dyDescent="0.25">
      <c r="A25" s="178">
        <v>3</v>
      </c>
      <c r="B25" s="179"/>
      <c r="C25" s="180"/>
      <c r="D25" s="50" t="s">
        <v>14</v>
      </c>
      <c r="E25" s="217">
        <f>E26</f>
        <v>1966.56</v>
      </c>
      <c r="F25" s="217">
        <f>F26</f>
        <v>3002.77</v>
      </c>
      <c r="G25" s="217">
        <f t="shared" si="8"/>
        <v>3011.45</v>
      </c>
      <c r="H25" s="217">
        <f t="shared" si="8"/>
        <v>3611.02</v>
      </c>
    </row>
    <row r="26" spans="1:8" ht="24.95" customHeight="1" x14ac:dyDescent="0.25">
      <c r="A26" s="172">
        <v>31</v>
      </c>
      <c r="B26" s="173"/>
      <c r="C26" s="174"/>
      <c r="D26" s="50" t="s">
        <v>156</v>
      </c>
      <c r="E26" s="217">
        <v>1966.56</v>
      </c>
      <c r="F26" s="217">
        <v>3002.77</v>
      </c>
      <c r="G26" s="217">
        <v>3011.45</v>
      </c>
      <c r="H26" s="218">
        <v>3611.02</v>
      </c>
    </row>
    <row r="27" spans="1:8" s="61" customFormat="1" ht="24.95" customHeight="1" x14ac:dyDescent="0.25">
      <c r="A27" s="175" t="s">
        <v>78</v>
      </c>
      <c r="B27" s="176"/>
      <c r="C27" s="177"/>
      <c r="D27" s="59" t="s">
        <v>15</v>
      </c>
      <c r="E27" s="216">
        <f>E28</f>
        <v>185.81</v>
      </c>
      <c r="F27" s="216">
        <f>F28</f>
        <v>0</v>
      </c>
      <c r="G27" s="216">
        <f t="shared" ref="G27:H28" si="9">G28</f>
        <v>0</v>
      </c>
      <c r="H27" s="216">
        <f t="shared" si="9"/>
        <v>0</v>
      </c>
    </row>
    <row r="28" spans="1:8" ht="24.95" customHeight="1" x14ac:dyDescent="0.25">
      <c r="A28" s="178">
        <v>3</v>
      </c>
      <c r="B28" s="179"/>
      <c r="C28" s="180"/>
      <c r="D28" s="50" t="s">
        <v>14</v>
      </c>
      <c r="E28" s="217">
        <f>E29</f>
        <v>185.81</v>
      </c>
      <c r="F28" s="217">
        <f>F29</f>
        <v>0</v>
      </c>
      <c r="G28" s="217">
        <f t="shared" si="9"/>
        <v>0</v>
      </c>
      <c r="H28" s="217">
        <f t="shared" si="9"/>
        <v>0</v>
      </c>
    </row>
    <row r="29" spans="1:8" ht="24.95" customHeight="1" x14ac:dyDescent="0.25">
      <c r="A29" s="172">
        <v>31</v>
      </c>
      <c r="B29" s="173"/>
      <c r="C29" s="174"/>
      <c r="D29" s="50" t="s">
        <v>156</v>
      </c>
      <c r="E29" s="217">
        <v>185.81</v>
      </c>
      <c r="F29" s="217">
        <v>0</v>
      </c>
      <c r="G29" s="217">
        <v>0</v>
      </c>
      <c r="H29" s="218">
        <v>0</v>
      </c>
    </row>
    <row r="30" spans="1:8" s="61" customFormat="1" ht="24.95" customHeight="1" x14ac:dyDescent="0.25">
      <c r="A30" s="175" t="s">
        <v>77</v>
      </c>
      <c r="B30" s="176"/>
      <c r="C30" s="177"/>
      <c r="D30" s="59" t="s">
        <v>93</v>
      </c>
      <c r="E30" s="216">
        <f>E31</f>
        <v>849.43</v>
      </c>
      <c r="F30" s="216">
        <f>F31</f>
        <v>3561.8</v>
      </c>
      <c r="G30" s="216">
        <f t="shared" ref="G30:H31" si="10">G31</f>
        <v>1012.45</v>
      </c>
      <c r="H30" s="216">
        <f t="shared" si="10"/>
        <v>799</v>
      </c>
    </row>
    <row r="31" spans="1:8" ht="24.95" customHeight="1" x14ac:dyDescent="0.25">
      <c r="A31" s="178">
        <v>3</v>
      </c>
      <c r="B31" s="179"/>
      <c r="C31" s="180"/>
      <c r="D31" s="50" t="s">
        <v>14</v>
      </c>
      <c r="E31" s="217">
        <v>849.43</v>
      </c>
      <c r="F31" s="217">
        <f>F32</f>
        <v>3561.8</v>
      </c>
      <c r="G31" s="217">
        <f t="shared" si="10"/>
        <v>1012.45</v>
      </c>
      <c r="H31" s="217">
        <f t="shared" si="10"/>
        <v>799</v>
      </c>
    </row>
    <row r="32" spans="1:8" ht="24.95" customHeight="1" x14ac:dyDescent="0.25">
      <c r="A32" s="172">
        <v>31</v>
      </c>
      <c r="B32" s="173"/>
      <c r="C32" s="174"/>
      <c r="D32" s="50" t="s">
        <v>15</v>
      </c>
      <c r="E32" s="217">
        <v>849.43</v>
      </c>
      <c r="F32" s="217">
        <v>3561.8</v>
      </c>
      <c r="G32" s="217">
        <v>1012.45</v>
      </c>
      <c r="H32" s="218">
        <v>799</v>
      </c>
    </row>
    <row r="33" spans="1:8" s="61" customFormat="1" ht="24.95" customHeight="1" x14ac:dyDescent="0.25">
      <c r="A33" s="175" t="s">
        <v>73</v>
      </c>
      <c r="B33" s="176"/>
      <c r="C33" s="177"/>
      <c r="D33" s="59" t="s">
        <v>86</v>
      </c>
      <c r="E33" s="216">
        <f>E34</f>
        <v>1211970.8400000001</v>
      </c>
      <c r="F33" s="216">
        <f>F34</f>
        <v>1501340.42</v>
      </c>
      <c r="G33" s="216">
        <f t="shared" ref="G33:H33" si="11">G34</f>
        <v>1576407.44</v>
      </c>
      <c r="H33" s="216">
        <f t="shared" si="11"/>
        <v>1655227.81</v>
      </c>
    </row>
    <row r="34" spans="1:8" ht="24.95" customHeight="1" x14ac:dyDescent="0.25">
      <c r="A34" s="178">
        <v>3</v>
      </c>
      <c r="B34" s="179"/>
      <c r="C34" s="180"/>
      <c r="D34" s="26" t="s">
        <v>14</v>
      </c>
      <c r="E34" s="217">
        <f>E35</f>
        <v>1211970.8400000001</v>
      </c>
      <c r="F34" s="217">
        <f>F35</f>
        <v>1501340.42</v>
      </c>
      <c r="G34" s="217">
        <f>G35+G36</f>
        <v>1576407.44</v>
      </c>
      <c r="H34" s="217">
        <f>H35+H36</f>
        <v>1655227.81</v>
      </c>
    </row>
    <row r="35" spans="1:8" ht="24.95" customHeight="1" x14ac:dyDescent="0.25">
      <c r="A35" s="172">
        <v>31</v>
      </c>
      <c r="B35" s="173"/>
      <c r="C35" s="174"/>
      <c r="D35" s="26" t="s">
        <v>15</v>
      </c>
      <c r="E35" s="217">
        <v>1211970.8400000001</v>
      </c>
      <c r="F35" s="217">
        <v>1501340.42</v>
      </c>
      <c r="G35" s="217">
        <v>1576407.44</v>
      </c>
      <c r="H35" s="217">
        <v>1655227.81</v>
      </c>
    </row>
    <row r="36" spans="1:8" ht="24.95" customHeight="1" x14ac:dyDescent="0.25">
      <c r="A36" s="172">
        <v>32</v>
      </c>
      <c r="B36" s="173"/>
      <c r="C36" s="174"/>
      <c r="D36" s="26" t="s">
        <v>24</v>
      </c>
      <c r="E36" s="217">
        <v>0</v>
      </c>
      <c r="F36" s="217">
        <v>0</v>
      </c>
      <c r="G36" s="217">
        <v>0</v>
      </c>
      <c r="H36" s="217">
        <v>0</v>
      </c>
    </row>
    <row r="37" spans="1:8" ht="24.95" customHeight="1" x14ac:dyDescent="0.25">
      <c r="A37" s="169" t="s">
        <v>59</v>
      </c>
      <c r="B37" s="170"/>
      <c r="C37" s="171"/>
      <c r="D37" s="49" t="s">
        <v>60</v>
      </c>
      <c r="E37" s="215">
        <f>E38+E44+E52+E62+E64</f>
        <v>151904.22999999998</v>
      </c>
      <c r="F37" s="215">
        <f>F38+F41+F44+F48+F52+F58+F62+F64+F50</f>
        <v>213223.31999999998</v>
      </c>
      <c r="G37" s="215">
        <f>G38+G41+G44+G48+G52+G58+G62+G64+G50</f>
        <v>222467.71999999997</v>
      </c>
      <c r="H37" s="215">
        <f>H38+H41+H44+H48+H52+H58+H62+H64+H50</f>
        <v>206450.82</v>
      </c>
    </row>
    <row r="38" spans="1:8" s="62" customFormat="1" ht="24.95" customHeight="1" x14ac:dyDescent="0.2">
      <c r="A38" s="175" t="s">
        <v>75</v>
      </c>
      <c r="B38" s="176"/>
      <c r="C38" s="177"/>
      <c r="D38" s="59" t="s">
        <v>76</v>
      </c>
      <c r="E38" s="216">
        <f>E39</f>
        <v>5255.82</v>
      </c>
      <c r="F38" s="216">
        <f>F39</f>
        <v>9024.43</v>
      </c>
      <c r="G38" s="216">
        <f t="shared" ref="G38:H38" si="12">G39</f>
        <v>7844.55</v>
      </c>
      <c r="H38" s="216">
        <f t="shared" si="12"/>
        <v>6088.55</v>
      </c>
    </row>
    <row r="39" spans="1:8" ht="24.95" customHeight="1" x14ac:dyDescent="0.25">
      <c r="A39" s="178">
        <v>3</v>
      </c>
      <c r="B39" s="179"/>
      <c r="C39" s="180"/>
      <c r="D39" s="26" t="s">
        <v>14</v>
      </c>
      <c r="E39" s="217">
        <f>E40</f>
        <v>5255.82</v>
      </c>
      <c r="F39" s="217">
        <f>F40</f>
        <v>9024.43</v>
      </c>
      <c r="G39" s="217">
        <f>G40</f>
        <v>7844.55</v>
      </c>
      <c r="H39" s="217">
        <f>H40</f>
        <v>6088.55</v>
      </c>
    </row>
    <row r="40" spans="1:8" ht="24.95" customHeight="1" x14ac:dyDescent="0.25">
      <c r="A40" s="172">
        <v>32</v>
      </c>
      <c r="B40" s="173"/>
      <c r="C40" s="174"/>
      <c r="D40" s="50" t="s">
        <v>100</v>
      </c>
      <c r="E40" s="217">
        <v>5255.82</v>
      </c>
      <c r="F40" s="217">
        <v>9024.43</v>
      </c>
      <c r="G40" s="217">
        <v>7844.55</v>
      </c>
      <c r="H40" s="218">
        <v>6088.55</v>
      </c>
    </row>
    <row r="41" spans="1:8" s="62" customFormat="1" ht="24.95" customHeight="1" x14ac:dyDescent="0.2">
      <c r="A41" s="175" t="s">
        <v>94</v>
      </c>
      <c r="B41" s="176"/>
      <c r="C41" s="177"/>
      <c r="D41" s="59" t="s">
        <v>81</v>
      </c>
      <c r="E41" s="216">
        <v>0</v>
      </c>
      <c r="F41" s="216">
        <f t="shared" ref="F41" si="13">F43+F42</f>
        <v>0</v>
      </c>
      <c r="G41" s="216">
        <f>G43+G42</f>
        <v>0</v>
      </c>
      <c r="H41" s="216">
        <f>H43+H42</f>
        <v>0</v>
      </c>
    </row>
    <row r="42" spans="1:8" s="62" customFormat="1" ht="24.95" customHeight="1" x14ac:dyDescent="0.2">
      <c r="A42" s="172">
        <v>32</v>
      </c>
      <c r="B42" s="173"/>
      <c r="C42" s="174"/>
      <c r="D42" s="87" t="s">
        <v>24</v>
      </c>
      <c r="E42" s="217">
        <v>0</v>
      </c>
      <c r="F42" s="217">
        <v>0</v>
      </c>
      <c r="G42" s="217">
        <v>0</v>
      </c>
      <c r="H42" s="217">
        <v>0</v>
      </c>
    </row>
    <row r="43" spans="1:8" ht="27.75" customHeight="1" x14ac:dyDescent="0.25">
      <c r="A43" s="172">
        <v>37</v>
      </c>
      <c r="B43" s="173"/>
      <c r="C43" s="174"/>
      <c r="D43" s="56" t="s">
        <v>37</v>
      </c>
      <c r="E43" s="217">
        <v>0</v>
      </c>
      <c r="F43" s="217">
        <v>0</v>
      </c>
      <c r="G43" s="217">
        <v>0</v>
      </c>
      <c r="H43" s="218">
        <v>0</v>
      </c>
    </row>
    <row r="44" spans="1:8" s="62" customFormat="1" ht="24.95" customHeight="1" x14ac:dyDescent="0.2">
      <c r="A44" s="175" t="s">
        <v>77</v>
      </c>
      <c r="B44" s="176"/>
      <c r="C44" s="177"/>
      <c r="D44" s="59" t="s">
        <v>101</v>
      </c>
      <c r="E44" s="216">
        <f>E45+E48</f>
        <v>91508.049999999988</v>
      </c>
      <c r="F44" s="216">
        <f>F45</f>
        <v>38300.589999999997</v>
      </c>
      <c r="G44" s="216">
        <f t="shared" ref="G44:H44" si="14">G45</f>
        <v>41025.11</v>
      </c>
      <c r="H44" s="216">
        <f t="shared" si="14"/>
        <v>41025.11</v>
      </c>
    </row>
    <row r="45" spans="1:8" ht="24.95" customHeight="1" x14ac:dyDescent="0.25">
      <c r="A45" s="178">
        <v>3</v>
      </c>
      <c r="B45" s="179"/>
      <c r="C45" s="180"/>
      <c r="D45" s="26" t="s">
        <v>14</v>
      </c>
      <c r="E45" s="217">
        <f>E46+E47</f>
        <v>67622.929999999993</v>
      </c>
      <c r="F45" s="217">
        <f>F46+F47</f>
        <v>38300.589999999997</v>
      </c>
      <c r="G45" s="217">
        <f t="shared" ref="G45:H45" si="15">G46+G47</f>
        <v>41025.11</v>
      </c>
      <c r="H45" s="217">
        <f t="shared" si="15"/>
        <v>41025.11</v>
      </c>
    </row>
    <row r="46" spans="1:8" ht="24.95" customHeight="1" x14ac:dyDescent="0.25">
      <c r="A46" s="172">
        <v>32</v>
      </c>
      <c r="B46" s="173"/>
      <c r="C46" s="174"/>
      <c r="D46" s="50" t="s">
        <v>24</v>
      </c>
      <c r="E46" s="217">
        <v>67622.929999999993</v>
      </c>
      <c r="F46" s="217">
        <v>38300.589999999997</v>
      </c>
      <c r="G46" s="217">
        <v>41025.11</v>
      </c>
      <c r="H46" s="218">
        <v>41025.11</v>
      </c>
    </row>
    <row r="47" spans="1:8" ht="24.95" customHeight="1" x14ac:dyDescent="0.25">
      <c r="A47" s="172">
        <v>37</v>
      </c>
      <c r="B47" s="173"/>
      <c r="C47" s="174"/>
      <c r="D47" s="56" t="s">
        <v>37</v>
      </c>
      <c r="E47" s="217">
        <v>0</v>
      </c>
      <c r="F47" s="217">
        <v>0</v>
      </c>
      <c r="G47" s="217">
        <v>0</v>
      </c>
      <c r="H47" s="218">
        <v>0</v>
      </c>
    </row>
    <row r="48" spans="1:8" s="62" customFormat="1" ht="24.95" customHeight="1" x14ac:dyDescent="0.2">
      <c r="A48" s="175" t="s">
        <v>95</v>
      </c>
      <c r="B48" s="176"/>
      <c r="C48" s="177"/>
      <c r="D48" s="59" t="s">
        <v>83</v>
      </c>
      <c r="E48" s="216">
        <v>23885.119999999999</v>
      </c>
      <c r="F48" s="216">
        <v>13400</v>
      </c>
      <c r="G48" s="216">
        <v>14611.5</v>
      </c>
      <c r="H48" s="216">
        <f t="shared" ref="H48" si="16">H49</f>
        <v>0</v>
      </c>
    </row>
    <row r="49" spans="1:8" ht="24.95" customHeight="1" x14ac:dyDescent="0.25">
      <c r="A49" s="172">
        <v>32</v>
      </c>
      <c r="B49" s="173"/>
      <c r="C49" s="174"/>
      <c r="D49" s="50" t="s">
        <v>24</v>
      </c>
      <c r="E49" s="217">
        <v>0</v>
      </c>
      <c r="F49" s="217">
        <v>0</v>
      </c>
      <c r="G49" s="217">
        <v>0</v>
      </c>
      <c r="H49" s="218">
        <v>0</v>
      </c>
    </row>
    <row r="50" spans="1:8" ht="24.95" customHeight="1" x14ac:dyDescent="0.25">
      <c r="A50" s="175" t="s">
        <v>129</v>
      </c>
      <c r="B50" s="176"/>
      <c r="C50" s="177"/>
      <c r="D50" s="88" t="s">
        <v>132</v>
      </c>
      <c r="E50" s="216">
        <v>0</v>
      </c>
      <c r="F50" s="216">
        <v>724.53</v>
      </c>
      <c r="G50" s="216">
        <f t="shared" ref="G50:H50" si="17">G51</f>
        <v>724.53</v>
      </c>
      <c r="H50" s="216">
        <f t="shared" si="17"/>
        <v>724.53</v>
      </c>
    </row>
    <row r="51" spans="1:8" ht="24.95" customHeight="1" x14ac:dyDescent="0.25">
      <c r="A51" s="172">
        <v>32</v>
      </c>
      <c r="B51" s="173"/>
      <c r="C51" s="174"/>
      <c r="D51" s="87" t="s">
        <v>24</v>
      </c>
      <c r="E51" s="217">
        <v>0</v>
      </c>
      <c r="F51" s="217">
        <v>724.53</v>
      </c>
      <c r="G51" s="217">
        <v>724.53</v>
      </c>
      <c r="H51" s="218">
        <v>724.53</v>
      </c>
    </row>
    <row r="52" spans="1:8" s="62" customFormat="1" ht="24.95" customHeight="1" x14ac:dyDescent="0.2">
      <c r="A52" s="175" t="s">
        <v>73</v>
      </c>
      <c r="B52" s="176"/>
      <c r="C52" s="177"/>
      <c r="D52" s="59" t="s">
        <v>44</v>
      </c>
      <c r="E52" s="216">
        <f>E53</f>
        <v>55140.36</v>
      </c>
      <c r="F52" s="216">
        <f>F53</f>
        <v>151587.96</v>
      </c>
      <c r="G52" s="216">
        <f t="shared" ref="G52:H52" si="18">G53</f>
        <v>158029.91999999998</v>
      </c>
      <c r="H52" s="216">
        <f t="shared" si="18"/>
        <v>158301.62</v>
      </c>
    </row>
    <row r="53" spans="1:8" ht="24.95" customHeight="1" x14ac:dyDescent="0.25">
      <c r="A53" s="178">
        <v>3</v>
      </c>
      <c r="B53" s="179"/>
      <c r="C53" s="180"/>
      <c r="D53" s="50" t="s">
        <v>14</v>
      </c>
      <c r="E53" s="217">
        <f>E54+E55+E58</f>
        <v>55140.36</v>
      </c>
      <c r="F53" s="217">
        <f>F54+F55+F57+F56</f>
        <v>151587.96</v>
      </c>
      <c r="G53" s="217">
        <f t="shared" ref="G53:H53" si="19">G54+G57+G56</f>
        <v>158029.91999999998</v>
      </c>
      <c r="H53" s="217">
        <f t="shared" si="19"/>
        <v>158301.62</v>
      </c>
    </row>
    <row r="54" spans="1:8" ht="24.95" customHeight="1" x14ac:dyDescent="0.25">
      <c r="A54" s="172">
        <v>32</v>
      </c>
      <c r="B54" s="173"/>
      <c r="C54" s="174"/>
      <c r="D54" s="26" t="s">
        <v>24</v>
      </c>
      <c r="E54" s="217">
        <v>35085.94</v>
      </c>
      <c r="F54" s="217">
        <v>125326.37</v>
      </c>
      <c r="G54" s="217">
        <v>130339.42</v>
      </c>
      <c r="H54" s="218">
        <v>135011.01999999999</v>
      </c>
    </row>
    <row r="55" spans="1:8" ht="24.95" customHeight="1" x14ac:dyDescent="0.25">
      <c r="A55" s="172">
        <v>34</v>
      </c>
      <c r="B55" s="173"/>
      <c r="C55" s="174"/>
      <c r="D55" s="106" t="s">
        <v>36</v>
      </c>
      <c r="E55" s="217">
        <v>19648.95</v>
      </c>
      <c r="F55" s="217">
        <v>353.97</v>
      </c>
      <c r="G55" s="217">
        <v>0</v>
      </c>
      <c r="H55" s="218">
        <v>0</v>
      </c>
    </row>
    <row r="56" spans="1:8" ht="24.95" customHeight="1" x14ac:dyDescent="0.25">
      <c r="A56" s="172">
        <v>37</v>
      </c>
      <c r="B56" s="173"/>
      <c r="C56" s="174"/>
      <c r="D56" s="56" t="s">
        <v>37</v>
      </c>
      <c r="E56" s="217">
        <v>0</v>
      </c>
      <c r="F56" s="217">
        <v>24628.23</v>
      </c>
      <c r="G56" s="217">
        <v>26411.11</v>
      </c>
      <c r="H56" s="218">
        <v>22011.21</v>
      </c>
    </row>
    <row r="57" spans="1:8" ht="24.95" customHeight="1" x14ac:dyDescent="0.25">
      <c r="A57" s="172">
        <v>38</v>
      </c>
      <c r="B57" s="173"/>
      <c r="C57" s="174"/>
      <c r="D57" s="56" t="s">
        <v>130</v>
      </c>
      <c r="E57" s="217">
        <v>0</v>
      </c>
      <c r="F57" s="217">
        <v>1279.3900000000001</v>
      </c>
      <c r="G57" s="217">
        <v>1279.3900000000001</v>
      </c>
      <c r="H57" s="218">
        <v>1279.3900000000001</v>
      </c>
    </row>
    <row r="58" spans="1:8" s="62" customFormat="1" ht="24.95" customHeight="1" x14ac:dyDescent="0.2">
      <c r="A58" s="175" t="s">
        <v>98</v>
      </c>
      <c r="B58" s="176"/>
      <c r="C58" s="177"/>
      <c r="D58" s="59" t="s">
        <v>84</v>
      </c>
      <c r="E58" s="216">
        <v>405.47</v>
      </c>
      <c r="F58" s="216">
        <f>F59</f>
        <v>0</v>
      </c>
      <c r="G58" s="216">
        <f t="shared" ref="G58:H58" si="20">G59</f>
        <v>0</v>
      </c>
      <c r="H58" s="216">
        <f t="shared" si="20"/>
        <v>0</v>
      </c>
    </row>
    <row r="59" spans="1:8" ht="24.95" customHeight="1" x14ac:dyDescent="0.25">
      <c r="A59" s="178">
        <v>3</v>
      </c>
      <c r="B59" s="179"/>
      <c r="C59" s="180"/>
      <c r="D59" s="50" t="s">
        <v>14</v>
      </c>
      <c r="E59" s="217">
        <f>E60+E61</f>
        <v>405.47</v>
      </c>
      <c r="F59" s="217">
        <f>F60+F61</f>
        <v>0</v>
      </c>
      <c r="G59" s="217">
        <f t="shared" ref="G59:H59" si="21">G60+G61</f>
        <v>0</v>
      </c>
      <c r="H59" s="217">
        <f t="shared" si="21"/>
        <v>0</v>
      </c>
    </row>
    <row r="60" spans="1:8" ht="24.95" customHeight="1" x14ac:dyDescent="0.25">
      <c r="A60" s="172">
        <v>32</v>
      </c>
      <c r="B60" s="173"/>
      <c r="C60" s="174"/>
      <c r="D60" s="50" t="s">
        <v>24</v>
      </c>
      <c r="E60" s="217">
        <v>405.47</v>
      </c>
      <c r="F60" s="217">
        <v>0</v>
      </c>
      <c r="G60" s="217">
        <v>0</v>
      </c>
      <c r="H60" s="218">
        <v>0</v>
      </c>
    </row>
    <row r="61" spans="1:8" ht="24.95" customHeight="1" x14ac:dyDescent="0.25">
      <c r="A61" s="172">
        <v>37</v>
      </c>
      <c r="B61" s="173"/>
      <c r="C61" s="174"/>
      <c r="D61" s="56" t="s">
        <v>37</v>
      </c>
      <c r="E61" s="217"/>
      <c r="F61" s="217">
        <v>0</v>
      </c>
      <c r="G61" s="217">
        <v>0</v>
      </c>
      <c r="H61" s="218">
        <v>0</v>
      </c>
    </row>
    <row r="62" spans="1:8" s="62" customFormat="1" ht="24.95" customHeight="1" x14ac:dyDescent="0.2">
      <c r="A62" s="175" t="s">
        <v>78</v>
      </c>
      <c r="B62" s="176"/>
      <c r="C62" s="177"/>
      <c r="D62" s="59" t="s">
        <v>46</v>
      </c>
      <c r="E62" s="216">
        <f>E63</f>
        <v>0</v>
      </c>
      <c r="F62" s="216">
        <f>F63</f>
        <v>185.81</v>
      </c>
      <c r="G62" s="216">
        <f t="shared" ref="G62:H62" si="22">G63</f>
        <v>232.11</v>
      </c>
      <c r="H62" s="216">
        <f t="shared" si="22"/>
        <v>311.01</v>
      </c>
    </row>
    <row r="63" spans="1:8" ht="24.95" customHeight="1" x14ac:dyDescent="0.25">
      <c r="A63" s="172">
        <v>32</v>
      </c>
      <c r="B63" s="173"/>
      <c r="C63" s="174"/>
      <c r="D63" s="50" t="s">
        <v>24</v>
      </c>
      <c r="E63" s="217">
        <v>0</v>
      </c>
      <c r="F63" s="217">
        <v>185.81</v>
      </c>
      <c r="G63" s="217">
        <v>232.11</v>
      </c>
      <c r="H63" s="218">
        <v>311.01</v>
      </c>
    </row>
    <row r="64" spans="1:8" s="61" customFormat="1" ht="24.95" customHeight="1" x14ac:dyDescent="0.25">
      <c r="A64" s="175" t="s">
        <v>99</v>
      </c>
      <c r="B64" s="176"/>
      <c r="C64" s="177"/>
      <c r="D64" s="63" t="s">
        <v>85</v>
      </c>
      <c r="E64" s="216">
        <f>E65</f>
        <v>0</v>
      </c>
      <c r="F64" s="216">
        <f>F65</f>
        <v>0</v>
      </c>
      <c r="G64" s="216">
        <f t="shared" ref="G64:H64" si="23">G65</f>
        <v>0</v>
      </c>
      <c r="H64" s="216">
        <f t="shared" si="23"/>
        <v>0</v>
      </c>
    </row>
    <row r="65" spans="1:8" ht="24.95" customHeight="1" x14ac:dyDescent="0.25">
      <c r="A65" s="172">
        <v>32</v>
      </c>
      <c r="B65" s="173"/>
      <c r="C65" s="174"/>
      <c r="D65" s="50" t="s">
        <v>24</v>
      </c>
      <c r="E65" s="217">
        <v>0</v>
      </c>
      <c r="F65" s="217">
        <v>0</v>
      </c>
      <c r="G65" s="217">
        <v>0</v>
      </c>
      <c r="H65" s="218">
        <v>0</v>
      </c>
    </row>
    <row r="66" spans="1:8" ht="24.95" customHeight="1" x14ac:dyDescent="0.25">
      <c r="A66" s="169" t="s">
        <v>61</v>
      </c>
      <c r="B66" s="170"/>
      <c r="C66" s="171"/>
      <c r="D66" s="49" t="s">
        <v>62</v>
      </c>
      <c r="E66" s="215">
        <f>E68+E70+E72</f>
        <v>663.61</v>
      </c>
      <c r="F66" s="215">
        <f>F68+F70+F72</f>
        <v>714.29</v>
      </c>
      <c r="G66" s="215">
        <f t="shared" ref="G66:H66" si="24">G68+G70+G72</f>
        <v>971.56</v>
      </c>
      <c r="H66" s="215">
        <f t="shared" si="24"/>
        <v>1001.06</v>
      </c>
    </row>
    <row r="67" spans="1:8" s="61" customFormat="1" ht="24.95" customHeight="1" x14ac:dyDescent="0.25">
      <c r="A67" s="175" t="s">
        <v>75</v>
      </c>
      <c r="B67" s="176"/>
      <c r="C67" s="177"/>
      <c r="D67" s="59" t="s">
        <v>45</v>
      </c>
      <c r="E67" s="217"/>
      <c r="F67" s="217"/>
      <c r="G67" s="217"/>
      <c r="H67" s="218"/>
    </row>
    <row r="68" spans="1:8" ht="24.95" customHeight="1" x14ac:dyDescent="0.25">
      <c r="A68" s="172">
        <v>34</v>
      </c>
      <c r="B68" s="173"/>
      <c r="C68" s="174"/>
      <c r="D68" s="50" t="s">
        <v>36</v>
      </c>
      <c r="E68" s="217">
        <v>0</v>
      </c>
      <c r="F68" s="217">
        <v>0</v>
      </c>
      <c r="G68" s="217">
        <v>0</v>
      </c>
      <c r="H68" s="218">
        <v>0</v>
      </c>
    </row>
    <row r="69" spans="1:8" s="61" customFormat="1" ht="24.95" customHeight="1" x14ac:dyDescent="0.25">
      <c r="A69" s="175" t="s">
        <v>94</v>
      </c>
      <c r="B69" s="176"/>
      <c r="C69" s="177"/>
      <c r="D69" s="59" t="s">
        <v>81</v>
      </c>
      <c r="E69" s="217"/>
      <c r="F69" s="217"/>
      <c r="G69" s="217"/>
      <c r="H69" s="218"/>
    </row>
    <row r="70" spans="1:8" ht="24.95" customHeight="1" x14ac:dyDescent="0.25">
      <c r="A70" s="172">
        <v>34</v>
      </c>
      <c r="B70" s="173"/>
      <c r="C70" s="174"/>
      <c r="D70" s="50" t="s">
        <v>36</v>
      </c>
      <c r="E70" s="217">
        <v>0</v>
      </c>
      <c r="F70" s="217">
        <v>0</v>
      </c>
      <c r="G70" s="217">
        <v>0</v>
      </c>
      <c r="H70" s="218">
        <v>0</v>
      </c>
    </row>
    <row r="71" spans="1:8" s="61" customFormat="1" ht="24.95" customHeight="1" x14ac:dyDescent="0.25">
      <c r="A71" s="175" t="s">
        <v>77</v>
      </c>
      <c r="B71" s="176"/>
      <c r="C71" s="177"/>
      <c r="D71" s="59" t="s">
        <v>93</v>
      </c>
      <c r="E71" s="217"/>
      <c r="F71" s="217"/>
      <c r="G71" s="217"/>
      <c r="H71" s="218"/>
    </row>
    <row r="72" spans="1:8" ht="24.95" customHeight="1" x14ac:dyDescent="0.25">
      <c r="A72" s="172">
        <v>34</v>
      </c>
      <c r="B72" s="173"/>
      <c r="C72" s="174"/>
      <c r="D72" s="50" t="s">
        <v>36</v>
      </c>
      <c r="E72" s="217">
        <v>663.61</v>
      </c>
      <c r="F72" s="217">
        <v>714.29</v>
      </c>
      <c r="G72" s="217">
        <v>971.56</v>
      </c>
      <c r="H72" s="218">
        <v>1001.06</v>
      </c>
    </row>
    <row r="73" spans="1:8" ht="24.95" customHeight="1" x14ac:dyDescent="0.25">
      <c r="A73" s="169" t="s">
        <v>63</v>
      </c>
      <c r="B73" s="170"/>
      <c r="C73" s="171"/>
      <c r="D73" s="49" t="s">
        <v>64</v>
      </c>
      <c r="E73" s="215">
        <f>E75+E77+E79+E81+E85+E83</f>
        <v>39289.93</v>
      </c>
      <c r="F73" s="215">
        <f t="shared" ref="F73:H73" si="25">F75+F77+F79+F81+F85+F83</f>
        <v>8902.130000000001</v>
      </c>
      <c r="G73" s="215">
        <f t="shared" si="25"/>
        <v>17363.14</v>
      </c>
      <c r="H73" s="215">
        <f t="shared" si="25"/>
        <v>17363.14</v>
      </c>
    </row>
    <row r="74" spans="1:8" s="61" customFormat="1" ht="24.95" customHeight="1" x14ac:dyDescent="0.25">
      <c r="A74" s="175" t="s">
        <v>75</v>
      </c>
      <c r="B74" s="176"/>
      <c r="C74" s="177"/>
      <c r="D74" s="59" t="s">
        <v>45</v>
      </c>
      <c r="E74" s="217"/>
      <c r="F74" s="217"/>
      <c r="G74" s="217"/>
      <c r="H74" s="218"/>
    </row>
    <row r="75" spans="1:8" ht="24.95" customHeight="1" x14ac:dyDescent="0.25">
      <c r="A75" s="172">
        <v>42</v>
      </c>
      <c r="B75" s="173"/>
      <c r="C75" s="174"/>
      <c r="D75" s="50" t="s">
        <v>32</v>
      </c>
      <c r="E75" s="217">
        <v>2923.88</v>
      </c>
      <c r="F75" s="217">
        <v>3674.84</v>
      </c>
      <c r="G75" s="217">
        <v>4511.55</v>
      </c>
      <c r="H75" s="218">
        <v>4511.55</v>
      </c>
    </row>
    <row r="76" spans="1:8" s="61" customFormat="1" ht="24.95" customHeight="1" x14ac:dyDescent="0.25">
      <c r="A76" s="175" t="s">
        <v>94</v>
      </c>
      <c r="B76" s="176"/>
      <c r="C76" s="177"/>
      <c r="D76" s="59" t="s">
        <v>81</v>
      </c>
      <c r="E76" s="217"/>
      <c r="F76" s="217"/>
      <c r="G76" s="217"/>
      <c r="H76" s="218"/>
    </row>
    <row r="77" spans="1:8" ht="24.95" customHeight="1" x14ac:dyDescent="0.25">
      <c r="A77" s="172">
        <v>42</v>
      </c>
      <c r="B77" s="173"/>
      <c r="C77" s="174"/>
      <c r="D77" s="50" t="s">
        <v>32</v>
      </c>
      <c r="E77" s="217">
        <v>0</v>
      </c>
      <c r="F77" s="217">
        <v>0</v>
      </c>
      <c r="G77" s="217">
        <v>0</v>
      </c>
      <c r="H77" s="218">
        <v>0</v>
      </c>
    </row>
    <row r="78" spans="1:8" s="61" customFormat="1" ht="24.95" customHeight="1" x14ac:dyDescent="0.25">
      <c r="A78" s="175" t="s">
        <v>77</v>
      </c>
      <c r="B78" s="176"/>
      <c r="C78" s="177"/>
      <c r="D78" s="59" t="s">
        <v>93</v>
      </c>
      <c r="E78" s="217">
        <f>E79+E80</f>
        <v>7830.65</v>
      </c>
      <c r="F78" s="217"/>
      <c r="G78" s="217"/>
      <c r="H78" s="218"/>
    </row>
    <row r="79" spans="1:8" ht="24.95" customHeight="1" x14ac:dyDescent="0.25">
      <c r="A79" s="172">
        <v>42</v>
      </c>
      <c r="B79" s="173"/>
      <c r="C79" s="174"/>
      <c r="D79" s="50" t="s">
        <v>32</v>
      </c>
      <c r="E79" s="217">
        <v>6105.25</v>
      </c>
      <c r="F79" s="217">
        <v>674.21</v>
      </c>
      <c r="G79" s="217">
        <v>7411</v>
      </c>
      <c r="H79" s="218">
        <v>7411</v>
      </c>
    </row>
    <row r="80" spans="1:8" s="61" customFormat="1" ht="24.95" customHeight="1" x14ac:dyDescent="0.25">
      <c r="A80" s="175" t="s">
        <v>95</v>
      </c>
      <c r="B80" s="176"/>
      <c r="C80" s="177"/>
      <c r="D80" s="59" t="s">
        <v>83</v>
      </c>
      <c r="E80" s="217">
        <v>1725.4</v>
      </c>
      <c r="F80" s="217"/>
      <c r="G80" s="217"/>
      <c r="H80" s="218"/>
    </row>
    <row r="81" spans="1:8" ht="24.95" customHeight="1" x14ac:dyDescent="0.25">
      <c r="A81" s="172">
        <v>42</v>
      </c>
      <c r="B81" s="173"/>
      <c r="C81" s="174"/>
      <c r="D81" s="50" t="s">
        <v>32</v>
      </c>
      <c r="E81" s="217">
        <v>1725.4</v>
      </c>
      <c r="F81" s="217">
        <v>0</v>
      </c>
      <c r="G81" s="217">
        <v>0</v>
      </c>
      <c r="H81" s="218">
        <v>0</v>
      </c>
    </row>
    <row r="82" spans="1:8" ht="24.95" customHeight="1" x14ac:dyDescent="0.25">
      <c r="A82" s="175" t="s">
        <v>78</v>
      </c>
      <c r="B82" s="176"/>
      <c r="C82" s="177"/>
      <c r="D82" s="88" t="s">
        <v>46</v>
      </c>
      <c r="E82" s="217"/>
      <c r="F82" s="217"/>
      <c r="G82" s="217"/>
      <c r="H82" s="218"/>
    </row>
    <row r="83" spans="1:8" ht="24.95" customHeight="1" x14ac:dyDescent="0.25">
      <c r="A83" s="172">
        <v>42</v>
      </c>
      <c r="B83" s="173"/>
      <c r="C83" s="174"/>
      <c r="D83" s="87" t="s">
        <v>32</v>
      </c>
      <c r="E83" s="217">
        <v>0</v>
      </c>
      <c r="F83" s="217">
        <v>0</v>
      </c>
      <c r="G83" s="217">
        <v>0</v>
      </c>
      <c r="H83" s="218">
        <v>0</v>
      </c>
    </row>
    <row r="84" spans="1:8" s="61" customFormat="1" ht="24.95" customHeight="1" x14ac:dyDescent="0.25">
      <c r="A84" s="175" t="s">
        <v>73</v>
      </c>
      <c r="B84" s="176"/>
      <c r="C84" s="177"/>
      <c r="D84" s="59" t="s">
        <v>44</v>
      </c>
      <c r="E84" s="217"/>
      <c r="F84" s="217"/>
      <c r="G84" s="217"/>
      <c r="H84" s="218"/>
    </row>
    <row r="85" spans="1:8" ht="24.95" customHeight="1" x14ac:dyDescent="0.25">
      <c r="A85" s="172">
        <v>42</v>
      </c>
      <c r="B85" s="173"/>
      <c r="C85" s="174"/>
      <c r="D85" s="50" t="s">
        <v>32</v>
      </c>
      <c r="E85" s="217">
        <v>28535.4</v>
      </c>
      <c r="F85" s="217">
        <f>F86+F87</f>
        <v>4553.08</v>
      </c>
      <c r="G85" s="217">
        <f t="shared" ref="G85:H85" si="26">G86+G87</f>
        <v>5440.59</v>
      </c>
      <c r="H85" s="217">
        <f t="shared" si="26"/>
        <v>5440.59</v>
      </c>
    </row>
    <row r="86" spans="1:8" ht="24.95" customHeight="1" x14ac:dyDescent="0.25">
      <c r="A86" s="51"/>
      <c r="B86" s="52"/>
      <c r="C86" s="53"/>
      <c r="D86" s="58" t="s">
        <v>96</v>
      </c>
      <c r="E86" s="219">
        <v>0</v>
      </c>
      <c r="F86" s="219">
        <v>796.34</v>
      </c>
      <c r="G86" s="219">
        <v>796.34</v>
      </c>
      <c r="H86" s="220">
        <v>796.34</v>
      </c>
    </row>
    <row r="87" spans="1:8" ht="24.95" customHeight="1" x14ac:dyDescent="0.25">
      <c r="A87" s="172"/>
      <c r="B87" s="173"/>
      <c r="C87" s="174"/>
      <c r="D87" s="58" t="s">
        <v>97</v>
      </c>
      <c r="E87" s="219">
        <v>0</v>
      </c>
      <c r="F87" s="219">
        <v>3756.74</v>
      </c>
      <c r="G87" s="219">
        <v>4644.25</v>
      </c>
      <c r="H87" s="220">
        <v>4644.25</v>
      </c>
    </row>
    <row r="88" spans="1:8" ht="24.95" customHeight="1" x14ac:dyDescent="0.25">
      <c r="A88" s="181" t="s">
        <v>65</v>
      </c>
      <c r="B88" s="182"/>
      <c r="C88" s="183"/>
      <c r="D88" s="55" t="s">
        <v>66</v>
      </c>
      <c r="E88" s="221">
        <f>E89+E94+E99+E103+E113</f>
        <v>223219.75</v>
      </c>
      <c r="F88" s="221">
        <f>F89+F94+F99+F103+F113</f>
        <v>257191.32</v>
      </c>
      <c r="G88" s="221">
        <f>G89+G94+G99+G103+G113</f>
        <v>264196.95999999996</v>
      </c>
      <c r="H88" s="221">
        <f>H89+H94+H99+H103+H113</f>
        <v>268444.98</v>
      </c>
    </row>
    <row r="89" spans="1:8" ht="31.9" customHeight="1" x14ac:dyDescent="0.25">
      <c r="A89" s="169" t="s">
        <v>67</v>
      </c>
      <c r="B89" s="170"/>
      <c r="C89" s="171"/>
      <c r="D89" s="49" t="s">
        <v>157</v>
      </c>
      <c r="E89" s="215">
        <f>E91</f>
        <v>3970.4</v>
      </c>
      <c r="F89" s="215">
        <f>F91</f>
        <v>21532</v>
      </c>
      <c r="G89" s="215">
        <f t="shared" ref="G89:H89" si="27">G91</f>
        <v>22500.94</v>
      </c>
      <c r="H89" s="215">
        <f t="shared" si="27"/>
        <v>22500.94</v>
      </c>
    </row>
    <row r="90" spans="1:8" s="61" customFormat="1" ht="24.95" customHeight="1" x14ac:dyDescent="0.25">
      <c r="A90" s="175" t="s">
        <v>74</v>
      </c>
      <c r="B90" s="176"/>
      <c r="C90" s="177"/>
      <c r="D90" s="59" t="s">
        <v>12</v>
      </c>
      <c r="E90" s="216">
        <f>E91</f>
        <v>3970.4</v>
      </c>
      <c r="F90" s="216">
        <f>F91</f>
        <v>21532</v>
      </c>
      <c r="G90" s="216">
        <f t="shared" ref="G90:H90" si="28">G91</f>
        <v>22500.94</v>
      </c>
      <c r="H90" s="216">
        <f t="shared" si="28"/>
        <v>22500.94</v>
      </c>
    </row>
    <row r="91" spans="1:8" ht="24.95" customHeight="1" x14ac:dyDescent="0.25">
      <c r="A91" s="178">
        <v>3</v>
      </c>
      <c r="B91" s="179"/>
      <c r="C91" s="180"/>
      <c r="D91" s="19" t="s">
        <v>14</v>
      </c>
      <c r="E91" s="217">
        <f>E93+E92</f>
        <v>3970.4</v>
      </c>
      <c r="F91" s="217">
        <f t="shared" ref="F91:H91" si="29">F93+F92</f>
        <v>21532</v>
      </c>
      <c r="G91" s="217">
        <f t="shared" si="29"/>
        <v>22500.94</v>
      </c>
      <c r="H91" s="217">
        <f t="shared" si="29"/>
        <v>22500.94</v>
      </c>
    </row>
    <row r="92" spans="1:8" ht="24.95" customHeight="1" x14ac:dyDescent="0.25">
      <c r="A92" s="172">
        <v>32</v>
      </c>
      <c r="B92" s="173"/>
      <c r="C92" s="174"/>
      <c r="D92" s="87" t="s">
        <v>24</v>
      </c>
      <c r="E92" s="217">
        <v>3970.4</v>
      </c>
      <c r="F92" s="217">
        <v>21532</v>
      </c>
      <c r="G92" s="217">
        <v>22500.94</v>
      </c>
      <c r="H92" s="217">
        <v>22500.94</v>
      </c>
    </row>
    <row r="93" spans="1:8" ht="24.95" customHeight="1" x14ac:dyDescent="0.25">
      <c r="A93" s="172">
        <v>37</v>
      </c>
      <c r="B93" s="173"/>
      <c r="C93" s="174"/>
      <c r="D93" s="56" t="s">
        <v>37</v>
      </c>
      <c r="E93" s="217">
        <v>0</v>
      </c>
      <c r="F93" s="217">
        <v>0</v>
      </c>
      <c r="G93" s="217">
        <v>0</v>
      </c>
      <c r="H93" s="218">
        <v>0</v>
      </c>
    </row>
    <row r="94" spans="1:8" ht="24.95" customHeight="1" x14ac:dyDescent="0.25">
      <c r="A94" s="169" t="s">
        <v>68</v>
      </c>
      <c r="B94" s="170"/>
      <c r="C94" s="171"/>
      <c r="D94" s="49" t="s">
        <v>69</v>
      </c>
      <c r="E94" s="215">
        <f>E96</f>
        <v>105211.36</v>
      </c>
      <c r="F94" s="215">
        <f>F96</f>
        <v>120955.68000000001</v>
      </c>
      <c r="G94" s="215">
        <f t="shared" ref="G94:H94" si="30">G96</f>
        <v>123374.79999999999</v>
      </c>
      <c r="H94" s="215">
        <f t="shared" si="30"/>
        <v>127622.82</v>
      </c>
    </row>
    <row r="95" spans="1:8" s="61" customFormat="1" ht="24.95" customHeight="1" x14ac:dyDescent="0.25">
      <c r="A95" s="175" t="s">
        <v>74</v>
      </c>
      <c r="B95" s="176"/>
      <c r="C95" s="177"/>
      <c r="D95" s="59" t="s">
        <v>12</v>
      </c>
      <c r="E95" s="216">
        <f>E96</f>
        <v>105211.36</v>
      </c>
      <c r="F95" s="216">
        <f>F96</f>
        <v>120955.68000000001</v>
      </c>
      <c r="G95" s="216">
        <f t="shared" ref="G95:H95" si="31">G96</f>
        <v>123374.79999999999</v>
      </c>
      <c r="H95" s="216">
        <f t="shared" si="31"/>
        <v>127622.82</v>
      </c>
    </row>
    <row r="96" spans="1:8" ht="24.95" customHeight="1" x14ac:dyDescent="0.25">
      <c r="A96" s="178">
        <v>3</v>
      </c>
      <c r="B96" s="179"/>
      <c r="C96" s="180"/>
      <c r="D96" s="26" t="s">
        <v>14</v>
      </c>
      <c r="E96" s="217">
        <f>E97+E98</f>
        <v>105211.36</v>
      </c>
      <c r="F96" s="217">
        <f>F97+F98</f>
        <v>120955.68000000001</v>
      </c>
      <c r="G96" s="217">
        <f t="shared" ref="G96:H96" si="32">G97+G98</f>
        <v>123374.79999999999</v>
      </c>
      <c r="H96" s="217">
        <f t="shared" si="32"/>
        <v>127622.82</v>
      </c>
    </row>
    <row r="97" spans="1:8" ht="24.95" customHeight="1" x14ac:dyDescent="0.25">
      <c r="A97" s="172">
        <v>31</v>
      </c>
      <c r="B97" s="173"/>
      <c r="C97" s="174"/>
      <c r="D97" s="26" t="s">
        <v>15</v>
      </c>
      <c r="E97" s="217">
        <v>104335.39</v>
      </c>
      <c r="F97" s="217">
        <v>110134.32</v>
      </c>
      <c r="G97" s="217">
        <v>112337.01</v>
      </c>
      <c r="H97" s="218">
        <v>115211.57</v>
      </c>
    </row>
    <row r="98" spans="1:8" ht="24.95" customHeight="1" x14ac:dyDescent="0.25">
      <c r="A98" s="172">
        <v>32</v>
      </c>
      <c r="B98" s="173"/>
      <c r="C98" s="174"/>
      <c r="D98" s="26" t="s">
        <v>92</v>
      </c>
      <c r="E98" s="217">
        <v>875.97</v>
      </c>
      <c r="F98" s="217">
        <v>10821.36</v>
      </c>
      <c r="G98" s="217">
        <v>11037.79</v>
      </c>
      <c r="H98" s="218">
        <v>12411.25</v>
      </c>
    </row>
    <row r="99" spans="1:8" ht="30.6" customHeight="1" x14ac:dyDescent="0.25">
      <c r="A99" s="169" t="s">
        <v>70</v>
      </c>
      <c r="B99" s="170"/>
      <c r="C99" s="171"/>
      <c r="D99" s="49" t="s">
        <v>90</v>
      </c>
      <c r="E99" s="215">
        <f>E101</f>
        <v>27964.7</v>
      </c>
      <c r="F99" s="215">
        <f>F101</f>
        <v>11028</v>
      </c>
      <c r="G99" s="215">
        <f t="shared" ref="G99:H99" si="33">G101</f>
        <v>11469.12</v>
      </c>
      <c r="H99" s="215">
        <f t="shared" si="33"/>
        <v>11469.12</v>
      </c>
    </row>
    <row r="100" spans="1:8" s="61" customFormat="1" ht="24.95" customHeight="1" x14ac:dyDescent="0.25">
      <c r="A100" s="175" t="s">
        <v>74</v>
      </c>
      <c r="B100" s="176"/>
      <c r="C100" s="177"/>
      <c r="D100" s="59" t="s">
        <v>12</v>
      </c>
      <c r="E100" s="216">
        <f>E101</f>
        <v>27964.7</v>
      </c>
      <c r="F100" s="216">
        <f>F101</f>
        <v>11028</v>
      </c>
      <c r="G100" s="216">
        <f t="shared" ref="G100:H101" si="34">G101</f>
        <v>11469.12</v>
      </c>
      <c r="H100" s="216">
        <f t="shared" si="34"/>
        <v>11469.12</v>
      </c>
    </row>
    <row r="101" spans="1:8" ht="24.95" customHeight="1" x14ac:dyDescent="0.25">
      <c r="A101" s="178">
        <v>3</v>
      </c>
      <c r="B101" s="179"/>
      <c r="C101" s="180"/>
      <c r="D101" s="26" t="s">
        <v>14</v>
      </c>
      <c r="E101" s="217">
        <f>E102</f>
        <v>27964.7</v>
      </c>
      <c r="F101" s="217">
        <f>F102</f>
        <v>11028</v>
      </c>
      <c r="G101" s="217">
        <f t="shared" si="34"/>
        <v>11469.12</v>
      </c>
      <c r="H101" s="217">
        <f t="shared" si="34"/>
        <v>11469.12</v>
      </c>
    </row>
    <row r="102" spans="1:8" ht="27.6" customHeight="1" x14ac:dyDescent="0.25">
      <c r="A102" s="172">
        <v>37</v>
      </c>
      <c r="B102" s="173"/>
      <c r="C102" s="174"/>
      <c r="D102" s="56" t="s">
        <v>37</v>
      </c>
      <c r="E102" s="217">
        <v>27964.7</v>
      </c>
      <c r="F102" s="217">
        <v>11028</v>
      </c>
      <c r="G102" s="217">
        <v>11469.12</v>
      </c>
      <c r="H102" s="218">
        <v>11469.12</v>
      </c>
    </row>
    <row r="103" spans="1:8" ht="24.95" customHeight="1" x14ac:dyDescent="0.25">
      <c r="A103" s="169" t="s">
        <v>71</v>
      </c>
      <c r="B103" s="170"/>
      <c r="C103" s="171"/>
      <c r="D103" s="49" t="s">
        <v>89</v>
      </c>
      <c r="E103" s="215">
        <f>E107+E110+E104</f>
        <v>24042.1</v>
      </c>
      <c r="F103" s="215">
        <f t="shared" ref="F103:H103" si="35">F107+F110+F104</f>
        <v>6325.6399999999994</v>
      </c>
      <c r="G103" s="215">
        <f t="shared" si="35"/>
        <v>7536.09</v>
      </c>
      <c r="H103" s="215">
        <f t="shared" si="35"/>
        <v>7536.09</v>
      </c>
    </row>
    <row r="104" spans="1:8" ht="24.95" customHeight="1" x14ac:dyDescent="0.25">
      <c r="A104" s="175" t="s">
        <v>74</v>
      </c>
      <c r="B104" s="176"/>
      <c r="C104" s="177"/>
      <c r="D104" s="88" t="s">
        <v>12</v>
      </c>
      <c r="E104" s="209">
        <f>E105</f>
        <v>2818.93</v>
      </c>
      <c r="F104" s="209">
        <f t="shared" ref="F104:H105" si="36">F105</f>
        <v>945.45</v>
      </c>
      <c r="G104" s="209">
        <f t="shared" si="36"/>
        <v>1102.6199999999999</v>
      </c>
      <c r="H104" s="209">
        <f t="shared" si="36"/>
        <v>1102.6199999999999</v>
      </c>
    </row>
    <row r="105" spans="1:8" ht="24.95" customHeight="1" x14ac:dyDescent="0.25">
      <c r="A105" s="178">
        <v>3</v>
      </c>
      <c r="B105" s="179"/>
      <c r="C105" s="180"/>
      <c r="D105" s="87" t="s">
        <v>14</v>
      </c>
      <c r="E105" s="222">
        <f>E106</f>
        <v>2818.93</v>
      </c>
      <c r="F105" s="222">
        <f t="shared" si="36"/>
        <v>945.45</v>
      </c>
      <c r="G105" s="222">
        <f t="shared" si="36"/>
        <v>1102.6199999999999</v>
      </c>
      <c r="H105" s="222">
        <f t="shared" si="36"/>
        <v>1102.6199999999999</v>
      </c>
    </row>
    <row r="106" spans="1:8" ht="24.95" customHeight="1" x14ac:dyDescent="0.25">
      <c r="A106" s="172">
        <v>32</v>
      </c>
      <c r="B106" s="173"/>
      <c r="C106" s="174"/>
      <c r="D106" s="87" t="s">
        <v>24</v>
      </c>
      <c r="E106" s="222">
        <v>2818.93</v>
      </c>
      <c r="F106" s="222">
        <v>945.45</v>
      </c>
      <c r="G106" s="222">
        <v>1102.6199999999999</v>
      </c>
      <c r="H106" s="222">
        <v>1102.6199999999999</v>
      </c>
    </row>
    <row r="107" spans="1:8" s="61" customFormat="1" ht="24.95" customHeight="1" x14ac:dyDescent="0.25">
      <c r="A107" s="175" t="s">
        <v>73</v>
      </c>
      <c r="B107" s="176"/>
      <c r="C107" s="177"/>
      <c r="D107" s="59" t="s">
        <v>44</v>
      </c>
      <c r="E107" s="216">
        <f>E108</f>
        <v>0</v>
      </c>
      <c r="F107" s="216">
        <f>F108</f>
        <v>807.03</v>
      </c>
      <c r="G107" s="216">
        <f t="shared" ref="G107:H108" si="37">G108</f>
        <v>919.45</v>
      </c>
      <c r="H107" s="216">
        <f t="shared" si="37"/>
        <v>919.45</v>
      </c>
    </row>
    <row r="108" spans="1:8" ht="24.95" customHeight="1" x14ac:dyDescent="0.25">
      <c r="A108" s="178">
        <v>3</v>
      </c>
      <c r="B108" s="179"/>
      <c r="C108" s="180"/>
      <c r="D108" s="26" t="s">
        <v>14</v>
      </c>
      <c r="E108" s="217">
        <f>E109</f>
        <v>0</v>
      </c>
      <c r="F108" s="217">
        <f>F109</f>
        <v>807.03</v>
      </c>
      <c r="G108" s="217">
        <f t="shared" si="37"/>
        <v>919.45</v>
      </c>
      <c r="H108" s="217">
        <f t="shared" si="37"/>
        <v>919.45</v>
      </c>
    </row>
    <row r="109" spans="1:8" ht="24.95" customHeight="1" x14ac:dyDescent="0.25">
      <c r="A109" s="172">
        <v>32</v>
      </c>
      <c r="B109" s="173"/>
      <c r="C109" s="174"/>
      <c r="D109" s="50" t="s">
        <v>24</v>
      </c>
      <c r="E109" s="217">
        <v>0</v>
      </c>
      <c r="F109" s="217">
        <v>807.03</v>
      </c>
      <c r="G109" s="217">
        <v>919.45</v>
      </c>
      <c r="H109" s="218">
        <v>919.45</v>
      </c>
    </row>
    <row r="110" spans="1:8" s="61" customFormat="1" ht="24.95" customHeight="1" x14ac:dyDescent="0.25">
      <c r="A110" s="175" t="s">
        <v>88</v>
      </c>
      <c r="B110" s="176"/>
      <c r="C110" s="177"/>
      <c r="D110" s="59" t="s">
        <v>48</v>
      </c>
      <c r="E110" s="216">
        <f>E111</f>
        <v>21223.17</v>
      </c>
      <c r="F110" s="216">
        <f>F111</f>
        <v>4573.16</v>
      </c>
      <c r="G110" s="216">
        <f t="shared" ref="G110:H111" si="38">G111</f>
        <v>5514.02</v>
      </c>
      <c r="H110" s="216">
        <f t="shared" si="38"/>
        <v>5514.02</v>
      </c>
    </row>
    <row r="111" spans="1:8" ht="24.95" customHeight="1" x14ac:dyDescent="0.25">
      <c r="A111" s="178">
        <v>3</v>
      </c>
      <c r="B111" s="179"/>
      <c r="C111" s="180"/>
      <c r="D111" s="50" t="s">
        <v>14</v>
      </c>
      <c r="E111" s="217">
        <f>E112</f>
        <v>21223.17</v>
      </c>
      <c r="F111" s="217">
        <f>F112</f>
        <v>4573.16</v>
      </c>
      <c r="G111" s="217">
        <f t="shared" si="38"/>
        <v>5514.02</v>
      </c>
      <c r="H111" s="217">
        <f t="shared" si="38"/>
        <v>5514.02</v>
      </c>
    </row>
    <row r="112" spans="1:8" ht="24.95" customHeight="1" x14ac:dyDescent="0.25">
      <c r="A112" s="172">
        <v>32</v>
      </c>
      <c r="B112" s="173"/>
      <c r="C112" s="174"/>
      <c r="D112" s="50" t="s">
        <v>24</v>
      </c>
      <c r="E112" s="217">
        <v>21223.17</v>
      </c>
      <c r="F112" s="217">
        <v>4573.16</v>
      </c>
      <c r="G112" s="217">
        <v>5514.02</v>
      </c>
      <c r="H112" s="218">
        <v>5514.02</v>
      </c>
    </row>
    <row r="113" spans="1:8" ht="30" customHeight="1" x14ac:dyDescent="0.25">
      <c r="A113" s="169" t="s">
        <v>72</v>
      </c>
      <c r="B113" s="170"/>
      <c r="C113" s="171"/>
      <c r="D113" s="49" t="s">
        <v>87</v>
      </c>
      <c r="E113" s="215">
        <f>E114+E118+E122</f>
        <v>62031.19</v>
      </c>
      <c r="F113" s="215">
        <f>F114+F118+F122</f>
        <v>97350</v>
      </c>
      <c r="G113" s="215">
        <f t="shared" ref="G113:H113" si="39">G114+G118+G122</f>
        <v>99316.010000000009</v>
      </c>
      <c r="H113" s="215">
        <f t="shared" si="39"/>
        <v>99316.010000000009</v>
      </c>
    </row>
    <row r="114" spans="1:8" s="61" customFormat="1" ht="24.95" customHeight="1" x14ac:dyDescent="0.25">
      <c r="A114" s="175" t="s">
        <v>74</v>
      </c>
      <c r="B114" s="176"/>
      <c r="C114" s="177"/>
      <c r="D114" s="59" t="s">
        <v>12</v>
      </c>
      <c r="E114" s="216">
        <f>E115</f>
        <v>10948.04</v>
      </c>
      <c r="F114" s="216">
        <f>F115</f>
        <v>14602.5</v>
      </c>
      <c r="G114" s="216">
        <f t="shared" ref="G114:H114" si="40">G115</f>
        <v>14910.98</v>
      </c>
      <c r="H114" s="216">
        <f t="shared" si="40"/>
        <v>14910.98</v>
      </c>
    </row>
    <row r="115" spans="1:8" ht="24.95" customHeight="1" x14ac:dyDescent="0.25">
      <c r="A115" s="178">
        <v>3</v>
      </c>
      <c r="B115" s="179"/>
      <c r="C115" s="180"/>
      <c r="D115" s="26" t="s">
        <v>14</v>
      </c>
      <c r="E115" s="217">
        <f>SUM(E116:E117)</f>
        <v>10948.04</v>
      </c>
      <c r="F115" s="217">
        <f>SUM(F116:F117)</f>
        <v>14602.5</v>
      </c>
      <c r="G115" s="217">
        <f t="shared" ref="G115:H115" si="41">SUM(G116:G117)</f>
        <v>14910.98</v>
      </c>
      <c r="H115" s="217">
        <f t="shared" si="41"/>
        <v>14910.98</v>
      </c>
    </row>
    <row r="116" spans="1:8" ht="24.95" customHeight="1" x14ac:dyDescent="0.25">
      <c r="A116" s="172">
        <v>31</v>
      </c>
      <c r="B116" s="173"/>
      <c r="C116" s="174"/>
      <c r="D116" s="27" t="s">
        <v>15</v>
      </c>
      <c r="E116" s="217">
        <v>10948.04</v>
      </c>
      <c r="F116" s="217">
        <v>13945.47</v>
      </c>
      <c r="G116" s="217">
        <v>14224.38</v>
      </c>
      <c r="H116" s="218">
        <v>14224.38</v>
      </c>
    </row>
    <row r="117" spans="1:8" ht="24.95" customHeight="1" x14ac:dyDescent="0.25">
      <c r="A117" s="172">
        <v>32</v>
      </c>
      <c r="B117" s="173"/>
      <c r="C117" s="174"/>
      <c r="D117" s="50" t="s">
        <v>137</v>
      </c>
      <c r="E117" s="217">
        <v>0</v>
      </c>
      <c r="F117" s="217">
        <v>657.03</v>
      </c>
      <c r="G117" s="217">
        <v>686.6</v>
      </c>
      <c r="H117" s="218">
        <v>686.6</v>
      </c>
    </row>
    <row r="118" spans="1:8" s="61" customFormat="1" ht="24.95" customHeight="1" x14ac:dyDescent="0.25">
      <c r="A118" s="175" t="s">
        <v>73</v>
      </c>
      <c r="B118" s="176"/>
      <c r="C118" s="177"/>
      <c r="D118" s="59" t="s">
        <v>44</v>
      </c>
      <c r="E118" s="216">
        <f>E119</f>
        <v>0</v>
      </c>
      <c r="F118" s="216">
        <f>F119</f>
        <v>12412.13</v>
      </c>
      <c r="G118" s="216">
        <f t="shared" ref="G118:H118" si="42">G119</f>
        <v>12662.960000000001</v>
      </c>
      <c r="H118" s="216">
        <f t="shared" si="42"/>
        <v>12662.960000000001</v>
      </c>
    </row>
    <row r="119" spans="1:8" ht="24.95" customHeight="1" x14ac:dyDescent="0.25">
      <c r="A119" s="178">
        <v>3</v>
      </c>
      <c r="B119" s="179"/>
      <c r="C119" s="180"/>
      <c r="D119" s="48" t="s">
        <v>14</v>
      </c>
      <c r="E119" s="217">
        <f>SUM(E120:E121)</f>
        <v>0</v>
      </c>
      <c r="F119" s="217">
        <f>SUM(F120:F121)</f>
        <v>12412.13</v>
      </c>
      <c r="G119" s="217">
        <f t="shared" ref="G119:H119" si="43">SUM(G120:G121)</f>
        <v>12662.960000000001</v>
      </c>
      <c r="H119" s="217">
        <f t="shared" si="43"/>
        <v>12662.960000000001</v>
      </c>
    </row>
    <row r="120" spans="1:8" ht="24.95" customHeight="1" x14ac:dyDescent="0.25">
      <c r="A120" s="172">
        <v>31</v>
      </c>
      <c r="B120" s="173"/>
      <c r="C120" s="174"/>
      <c r="D120" s="48" t="s">
        <v>15</v>
      </c>
      <c r="E120" s="217">
        <v>0</v>
      </c>
      <c r="F120" s="217">
        <v>11895.05</v>
      </c>
      <c r="G120" s="217">
        <v>12132.95</v>
      </c>
      <c r="H120" s="218">
        <v>12132.95</v>
      </c>
    </row>
    <row r="121" spans="1:8" ht="24.95" customHeight="1" x14ac:dyDescent="0.25">
      <c r="A121" s="172">
        <v>32</v>
      </c>
      <c r="B121" s="173"/>
      <c r="C121" s="174"/>
      <c r="D121" s="50" t="s">
        <v>92</v>
      </c>
      <c r="E121" s="217">
        <v>0</v>
      </c>
      <c r="F121" s="217">
        <v>517.08000000000004</v>
      </c>
      <c r="G121" s="217">
        <v>530.01</v>
      </c>
      <c r="H121" s="218">
        <v>530.01</v>
      </c>
    </row>
    <row r="122" spans="1:8" s="61" customFormat="1" ht="24.95" customHeight="1" x14ac:dyDescent="0.25">
      <c r="A122" s="175" t="s">
        <v>88</v>
      </c>
      <c r="B122" s="176"/>
      <c r="C122" s="177"/>
      <c r="D122" s="59" t="s">
        <v>48</v>
      </c>
      <c r="E122" s="216">
        <f>E123</f>
        <v>51083.15</v>
      </c>
      <c r="F122" s="216">
        <f>F123</f>
        <v>70335.37</v>
      </c>
      <c r="G122" s="216">
        <f t="shared" ref="G122:H122" si="44">G123</f>
        <v>71742.070000000007</v>
      </c>
      <c r="H122" s="216">
        <f t="shared" si="44"/>
        <v>71742.070000000007</v>
      </c>
    </row>
    <row r="123" spans="1:8" ht="24.95" customHeight="1" x14ac:dyDescent="0.25">
      <c r="A123" s="178">
        <v>3</v>
      </c>
      <c r="B123" s="179"/>
      <c r="C123" s="180"/>
      <c r="D123" s="48" t="s">
        <v>14</v>
      </c>
      <c r="E123" s="217">
        <f>SUM(E124:E125)</f>
        <v>51083.15</v>
      </c>
      <c r="F123" s="217">
        <f>SUM(F124:F125)</f>
        <v>70335.37</v>
      </c>
      <c r="G123" s="217">
        <f t="shared" ref="G123:H123" si="45">SUM(G124:G125)</f>
        <v>71742.070000000007</v>
      </c>
      <c r="H123" s="217">
        <f t="shared" si="45"/>
        <v>71742.070000000007</v>
      </c>
    </row>
    <row r="124" spans="1:8" ht="24.95" customHeight="1" x14ac:dyDescent="0.25">
      <c r="A124" s="172">
        <v>31</v>
      </c>
      <c r="B124" s="173"/>
      <c r="C124" s="174"/>
      <c r="D124" s="48" t="s">
        <v>15</v>
      </c>
      <c r="E124" s="217">
        <v>51083.15</v>
      </c>
      <c r="F124" s="217">
        <v>66612.2</v>
      </c>
      <c r="G124" s="217">
        <v>67944.44</v>
      </c>
      <c r="H124" s="218">
        <v>67944.44</v>
      </c>
    </row>
    <row r="125" spans="1:8" ht="24.95" customHeight="1" x14ac:dyDescent="0.25">
      <c r="A125" s="172">
        <v>32</v>
      </c>
      <c r="B125" s="173"/>
      <c r="C125" s="174"/>
      <c r="D125" s="50" t="s">
        <v>92</v>
      </c>
      <c r="E125" s="217">
        <v>0</v>
      </c>
      <c r="F125" s="217">
        <v>3723.17</v>
      </c>
      <c r="G125" s="217">
        <v>3797.63</v>
      </c>
      <c r="H125" s="218">
        <v>3797.63</v>
      </c>
    </row>
    <row r="126" spans="1:8" x14ac:dyDescent="0.25">
      <c r="E126" s="196"/>
      <c r="F126" s="196"/>
      <c r="G126" s="196"/>
      <c r="H126" s="196"/>
    </row>
    <row r="127" spans="1:8" x14ac:dyDescent="0.25">
      <c r="E127" s="196"/>
      <c r="F127" s="196"/>
      <c r="G127" s="196"/>
      <c r="H127" s="196"/>
    </row>
    <row r="128" spans="1:8" x14ac:dyDescent="0.25">
      <c r="E128" s="196"/>
      <c r="F128" s="196"/>
      <c r="G128" s="196"/>
      <c r="H128" s="196"/>
    </row>
    <row r="129" spans="1:8" ht="25.5" x14ac:dyDescent="0.25">
      <c r="A129" s="157"/>
      <c r="B129" s="184"/>
      <c r="C129" s="185"/>
      <c r="D129" s="13" t="s">
        <v>23</v>
      </c>
      <c r="E129" s="199" t="s">
        <v>128</v>
      </c>
      <c r="F129" s="199" t="s">
        <v>124</v>
      </c>
      <c r="G129" s="199" t="s">
        <v>29</v>
      </c>
      <c r="H129" s="199" t="s">
        <v>125</v>
      </c>
    </row>
    <row r="130" spans="1:8" x14ac:dyDescent="0.25">
      <c r="A130" s="66"/>
      <c r="B130" s="67"/>
      <c r="C130" s="68"/>
      <c r="D130" s="13" t="s">
        <v>25</v>
      </c>
      <c r="E130" s="223">
        <f>E131+E140</f>
        <v>1785525.7500000002</v>
      </c>
      <c r="F130" s="223">
        <f>F131+F140</f>
        <v>2209417.9499999997</v>
      </c>
      <c r="G130" s="223">
        <f>G131+G140</f>
        <v>2322092.7199999997</v>
      </c>
      <c r="H130" s="223">
        <f>H131+H140</f>
        <v>2396097.12</v>
      </c>
    </row>
    <row r="131" spans="1:8" ht="37.15" customHeight="1" x14ac:dyDescent="0.25">
      <c r="A131" s="181" t="s">
        <v>102</v>
      </c>
      <c r="B131" s="182"/>
      <c r="C131" s="183"/>
      <c r="D131" s="65" t="s">
        <v>103</v>
      </c>
      <c r="E131" s="221">
        <f>SUM(E132:E139)</f>
        <v>1562306.0000000002</v>
      </c>
      <c r="F131" s="221">
        <f>SUM(F132:F139)</f>
        <v>1952226.63</v>
      </c>
      <c r="G131" s="221">
        <f t="shared" ref="G131:H131" si="46">SUM(G132:G139)</f>
        <v>2057895.7599999998</v>
      </c>
      <c r="H131" s="221">
        <f t="shared" si="46"/>
        <v>2127652.14</v>
      </c>
    </row>
    <row r="132" spans="1:8" ht="24.95" customHeight="1" x14ac:dyDescent="0.25">
      <c r="A132" s="169" t="s">
        <v>49</v>
      </c>
      <c r="B132" s="170"/>
      <c r="C132" s="171"/>
      <c r="D132" s="54" t="s">
        <v>50</v>
      </c>
      <c r="E132" s="224">
        <f>E7</f>
        <v>127338.35</v>
      </c>
      <c r="F132" s="224">
        <f>F7</f>
        <v>174480.9</v>
      </c>
      <c r="G132" s="224">
        <f>G7</f>
        <v>183204.95</v>
      </c>
      <c r="H132" s="224">
        <f>H7</f>
        <v>186869.05</v>
      </c>
    </row>
    <row r="133" spans="1:8" ht="24.95" customHeight="1" x14ac:dyDescent="0.25">
      <c r="A133" s="169" t="s">
        <v>51</v>
      </c>
      <c r="B133" s="170"/>
      <c r="C133" s="171"/>
      <c r="D133" s="54" t="s">
        <v>52</v>
      </c>
      <c r="E133" s="224">
        <f>E11</f>
        <v>796.34</v>
      </c>
      <c r="F133" s="224">
        <f>F11</f>
        <v>801</v>
      </c>
      <c r="G133" s="224">
        <f>G11</f>
        <v>841.05</v>
      </c>
      <c r="H133" s="224">
        <f>H11</f>
        <v>808.24</v>
      </c>
    </row>
    <row r="134" spans="1:8" ht="24.95" customHeight="1" x14ac:dyDescent="0.25">
      <c r="A134" s="169" t="s">
        <v>53</v>
      </c>
      <c r="B134" s="170"/>
      <c r="C134" s="171"/>
      <c r="D134" s="54" t="s">
        <v>54</v>
      </c>
      <c r="E134" s="224">
        <f>E15</f>
        <v>9025.15</v>
      </c>
      <c r="F134" s="224">
        <f>F15</f>
        <v>24200</v>
      </c>
      <c r="G134" s="224">
        <f>G15</f>
        <v>26616</v>
      </c>
      <c r="H134" s="224">
        <f>H15</f>
        <v>24022</v>
      </c>
    </row>
    <row r="135" spans="1:8" ht="24.95" customHeight="1" x14ac:dyDescent="0.25">
      <c r="A135" s="169" t="s">
        <v>55</v>
      </c>
      <c r="B135" s="170"/>
      <c r="C135" s="171"/>
      <c r="D135" s="54" t="s">
        <v>56</v>
      </c>
      <c r="E135" s="224">
        <f>E19</f>
        <v>18315.75</v>
      </c>
      <c r="F135" s="224">
        <f>F19</f>
        <v>22000</v>
      </c>
      <c r="G135" s="224">
        <f>G19</f>
        <v>26000</v>
      </c>
      <c r="H135" s="224">
        <f>H19</f>
        <v>31500</v>
      </c>
    </row>
    <row r="136" spans="1:8" ht="32.450000000000003" customHeight="1" x14ac:dyDescent="0.25">
      <c r="A136" s="169" t="s">
        <v>57</v>
      </c>
      <c r="B136" s="170"/>
      <c r="C136" s="171"/>
      <c r="D136" s="54" t="s">
        <v>58</v>
      </c>
      <c r="E136" s="224">
        <f>E23</f>
        <v>1214972.6400000001</v>
      </c>
      <c r="F136" s="224">
        <f>F23</f>
        <v>1507904.99</v>
      </c>
      <c r="G136" s="224">
        <f>G23</f>
        <v>1580431.3399999999</v>
      </c>
      <c r="H136" s="224">
        <f>H23</f>
        <v>1659637.83</v>
      </c>
    </row>
    <row r="137" spans="1:8" ht="24.95" customHeight="1" x14ac:dyDescent="0.25">
      <c r="A137" s="169" t="s">
        <v>59</v>
      </c>
      <c r="B137" s="170"/>
      <c r="C137" s="171"/>
      <c r="D137" s="54" t="s">
        <v>60</v>
      </c>
      <c r="E137" s="224">
        <f>E37</f>
        <v>151904.22999999998</v>
      </c>
      <c r="F137" s="224">
        <f>F37</f>
        <v>213223.31999999998</v>
      </c>
      <c r="G137" s="224">
        <f>G37</f>
        <v>222467.71999999997</v>
      </c>
      <c r="H137" s="224">
        <f>H37</f>
        <v>206450.82</v>
      </c>
    </row>
    <row r="138" spans="1:8" ht="24.95" customHeight="1" x14ac:dyDescent="0.25">
      <c r="A138" s="169" t="s">
        <v>61</v>
      </c>
      <c r="B138" s="170"/>
      <c r="C138" s="171"/>
      <c r="D138" s="54" t="s">
        <v>62</v>
      </c>
      <c r="E138" s="224">
        <f>E66</f>
        <v>663.61</v>
      </c>
      <c r="F138" s="224">
        <f>F66</f>
        <v>714.29</v>
      </c>
      <c r="G138" s="224">
        <f>G66</f>
        <v>971.56</v>
      </c>
      <c r="H138" s="224">
        <f>H66</f>
        <v>1001.06</v>
      </c>
    </row>
    <row r="139" spans="1:8" ht="24.95" customHeight="1" x14ac:dyDescent="0.25">
      <c r="A139" s="169" t="s">
        <v>63</v>
      </c>
      <c r="B139" s="170"/>
      <c r="C139" s="171"/>
      <c r="D139" s="54" t="s">
        <v>64</v>
      </c>
      <c r="E139" s="224">
        <f>E73</f>
        <v>39289.93</v>
      </c>
      <c r="F139" s="224">
        <f>F73</f>
        <v>8902.130000000001</v>
      </c>
      <c r="G139" s="224">
        <f>G73</f>
        <v>17363.14</v>
      </c>
      <c r="H139" s="224">
        <f>H73</f>
        <v>17363.14</v>
      </c>
    </row>
    <row r="140" spans="1:8" ht="24.95" customHeight="1" x14ac:dyDescent="0.25">
      <c r="A140" s="181" t="s">
        <v>65</v>
      </c>
      <c r="B140" s="182"/>
      <c r="C140" s="183"/>
      <c r="D140" s="65" t="s">
        <v>66</v>
      </c>
      <c r="E140" s="221">
        <f>SUM(E141:E145)</f>
        <v>223219.75</v>
      </c>
      <c r="F140" s="221">
        <f>SUM(F141:F145)</f>
        <v>257191.32</v>
      </c>
      <c r="G140" s="221">
        <f>SUM(G141:G145)</f>
        <v>264196.95999999996</v>
      </c>
      <c r="H140" s="221">
        <f>SUM(H141:H145)</f>
        <v>268444.98</v>
      </c>
    </row>
    <row r="141" spans="1:8" ht="31.9" customHeight="1" x14ac:dyDescent="0.25">
      <c r="A141" s="169" t="s">
        <v>67</v>
      </c>
      <c r="B141" s="170"/>
      <c r="C141" s="171"/>
      <c r="D141" s="64" t="s">
        <v>91</v>
      </c>
      <c r="E141" s="224">
        <f>E89</f>
        <v>3970.4</v>
      </c>
      <c r="F141" s="224">
        <f>F89</f>
        <v>21532</v>
      </c>
      <c r="G141" s="224">
        <f>G89</f>
        <v>22500.94</v>
      </c>
      <c r="H141" s="224">
        <f>H89</f>
        <v>22500.94</v>
      </c>
    </row>
    <row r="142" spans="1:8" ht="24.95" customHeight="1" x14ac:dyDescent="0.25">
      <c r="A142" s="169" t="s">
        <v>68</v>
      </c>
      <c r="B142" s="170"/>
      <c r="C142" s="171"/>
      <c r="D142" s="64" t="s">
        <v>69</v>
      </c>
      <c r="E142" s="224">
        <f>E94</f>
        <v>105211.36</v>
      </c>
      <c r="F142" s="224">
        <f>F94</f>
        <v>120955.68000000001</v>
      </c>
      <c r="G142" s="224">
        <f>G94</f>
        <v>123374.79999999999</v>
      </c>
      <c r="H142" s="224">
        <f>H94</f>
        <v>127622.82</v>
      </c>
    </row>
    <row r="143" spans="1:8" ht="30.6" customHeight="1" x14ac:dyDescent="0.25">
      <c r="A143" s="169" t="s">
        <v>70</v>
      </c>
      <c r="B143" s="170"/>
      <c r="C143" s="171"/>
      <c r="D143" s="64" t="s">
        <v>90</v>
      </c>
      <c r="E143" s="224">
        <f>E99</f>
        <v>27964.7</v>
      </c>
      <c r="F143" s="224">
        <f>F99</f>
        <v>11028</v>
      </c>
      <c r="G143" s="224">
        <f>G99</f>
        <v>11469.12</v>
      </c>
      <c r="H143" s="224">
        <f>H99</f>
        <v>11469.12</v>
      </c>
    </row>
    <row r="144" spans="1:8" ht="24.95" customHeight="1" x14ac:dyDescent="0.25">
      <c r="A144" s="169" t="s">
        <v>71</v>
      </c>
      <c r="B144" s="170"/>
      <c r="C144" s="171"/>
      <c r="D144" s="64" t="s">
        <v>89</v>
      </c>
      <c r="E144" s="224">
        <f>E103</f>
        <v>24042.1</v>
      </c>
      <c r="F144" s="224">
        <f>F103</f>
        <v>6325.6399999999994</v>
      </c>
      <c r="G144" s="224">
        <f>G103</f>
        <v>7536.09</v>
      </c>
      <c r="H144" s="224">
        <f>H103</f>
        <v>7536.09</v>
      </c>
    </row>
    <row r="145" spans="1:8" ht="30" customHeight="1" x14ac:dyDescent="0.25">
      <c r="A145" s="169" t="s">
        <v>72</v>
      </c>
      <c r="B145" s="170"/>
      <c r="C145" s="171"/>
      <c r="D145" s="64" t="s">
        <v>87</v>
      </c>
      <c r="E145" s="224">
        <f>E113</f>
        <v>62031.19</v>
      </c>
      <c r="F145" s="224">
        <f>F113</f>
        <v>97350</v>
      </c>
      <c r="G145" s="224">
        <f>G113</f>
        <v>99316.010000000009</v>
      </c>
      <c r="H145" s="224">
        <f>H113</f>
        <v>99316.010000000009</v>
      </c>
    </row>
  </sheetData>
  <mergeCells count="138">
    <mergeCell ref="A82:C82"/>
    <mergeCell ref="A83:C83"/>
    <mergeCell ref="A92:C92"/>
    <mergeCell ref="A104:C104"/>
    <mergeCell ref="A105:C105"/>
    <mergeCell ref="A45:C45"/>
    <mergeCell ref="A47:C47"/>
    <mergeCell ref="A52:C52"/>
    <mergeCell ref="A54:C54"/>
    <mergeCell ref="A62:C62"/>
    <mergeCell ref="A97:C97"/>
    <mergeCell ref="A74:C74"/>
    <mergeCell ref="A70:C70"/>
    <mergeCell ref="A75:C75"/>
    <mergeCell ref="A87:C87"/>
    <mergeCell ref="A60:C60"/>
    <mergeCell ref="A61:C61"/>
    <mergeCell ref="A63:C63"/>
    <mergeCell ref="A64:C64"/>
    <mergeCell ref="A49:C49"/>
    <mergeCell ref="A67:C67"/>
    <mergeCell ref="A68:C68"/>
    <mergeCell ref="A73:C73"/>
    <mergeCell ref="A55:C55"/>
    <mergeCell ref="A143:C143"/>
    <mergeCell ref="A144:C144"/>
    <mergeCell ref="A145:C145"/>
    <mergeCell ref="A115:C115"/>
    <mergeCell ref="A117:C117"/>
    <mergeCell ref="A109:C109"/>
    <mergeCell ref="A110:C110"/>
    <mergeCell ref="A111:C111"/>
    <mergeCell ref="A131:C131"/>
    <mergeCell ref="A140:C140"/>
    <mergeCell ref="A141:C141"/>
    <mergeCell ref="A142:C142"/>
    <mergeCell ref="A122:C122"/>
    <mergeCell ref="A123:C123"/>
    <mergeCell ref="A124:C124"/>
    <mergeCell ref="A125:C125"/>
    <mergeCell ref="A137:C137"/>
    <mergeCell ref="A138:C138"/>
    <mergeCell ref="A139:C139"/>
    <mergeCell ref="A129:C129"/>
    <mergeCell ref="A132:C132"/>
    <mergeCell ref="A133:C133"/>
    <mergeCell ref="A134:C134"/>
    <mergeCell ref="A135:C135"/>
    <mergeCell ref="A6:C6"/>
    <mergeCell ref="A7:C7"/>
    <mergeCell ref="A1:H1"/>
    <mergeCell ref="A3:H3"/>
    <mergeCell ref="A5:C5"/>
    <mergeCell ref="A14:C14"/>
    <mergeCell ref="A116:C116"/>
    <mergeCell ref="A95:C95"/>
    <mergeCell ref="A96:C96"/>
    <mergeCell ref="A88:C88"/>
    <mergeCell ref="A89:C89"/>
    <mergeCell ref="A90:C90"/>
    <mergeCell ref="A91:C91"/>
    <mergeCell ref="A94:C94"/>
    <mergeCell ref="A93:C93"/>
    <mergeCell ref="A98:C98"/>
    <mergeCell ref="A99:C99"/>
    <mergeCell ref="A100:C100"/>
    <mergeCell ref="A101:C101"/>
    <mergeCell ref="A102:C102"/>
    <mergeCell ref="A103:C103"/>
    <mergeCell ref="A107:C107"/>
    <mergeCell ref="A8:C8"/>
    <mergeCell ref="A9:C9"/>
    <mergeCell ref="A10:C10"/>
    <mergeCell ref="A24:C24"/>
    <mergeCell ref="A17:C17"/>
    <mergeCell ref="A18:C18"/>
    <mergeCell ref="A21:C21"/>
    <mergeCell ref="A22:C22"/>
    <mergeCell ref="A15:C15"/>
    <mergeCell ref="A16:C16"/>
    <mergeCell ref="A19:C19"/>
    <mergeCell ref="A20:C20"/>
    <mergeCell ref="A23:C23"/>
    <mergeCell ref="A11:C11"/>
    <mergeCell ref="A12:C12"/>
    <mergeCell ref="A13:C13"/>
    <mergeCell ref="A34:C34"/>
    <mergeCell ref="A35:C35"/>
    <mergeCell ref="A36:C36"/>
    <mergeCell ref="A37:C37"/>
    <mergeCell ref="A31:C31"/>
    <mergeCell ref="A32:C32"/>
    <mergeCell ref="A33:C33"/>
    <mergeCell ref="A42:C42"/>
    <mergeCell ref="A50:C50"/>
    <mergeCell ref="A56:C56"/>
    <mergeCell ref="A57:C57"/>
    <mergeCell ref="A53:C53"/>
    <mergeCell ref="A58:C58"/>
    <mergeCell ref="A59:C59"/>
    <mergeCell ref="A65:C65"/>
    <mergeCell ref="A43:C43"/>
    <mergeCell ref="A46:C46"/>
    <mergeCell ref="A48:C48"/>
    <mergeCell ref="A25:C25"/>
    <mergeCell ref="A26:C26"/>
    <mergeCell ref="A85:C85"/>
    <mergeCell ref="A69:C69"/>
    <mergeCell ref="A71:C71"/>
    <mergeCell ref="A72:C72"/>
    <mergeCell ref="A80:C80"/>
    <mergeCell ref="A81:C81"/>
    <mergeCell ref="A84:C84"/>
    <mergeCell ref="A78:C78"/>
    <mergeCell ref="A79:C79"/>
    <mergeCell ref="A76:C76"/>
    <mergeCell ref="A77:C77"/>
    <mergeCell ref="A27:C27"/>
    <mergeCell ref="A28:C28"/>
    <mergeCell ref="A29:C29"/>
    <mergeCell ref="A30:C30"/>
    <mergeCell ref="A38:C38"/>
    <mergeCell ref="A39:C39"/>
    <mergeCell ref="A40:C40"/>
    <mergeCell ref="A66:C66"/>
    <mergeCell ref="A41:C41"/>
    <mergeCell ref="A44:C44"/>
    <mergeCell ref="A51:C51"/>
    <mergeCell ref="A136:C136"/>
    <mergeCell ref="A106:C106"/>
    <mergeCell ref="A118:C118"/>
    <mergeCell ref="A121:C121"/>
    <mergeCell ref="A108:C108"/>
    <mergeCell ref="A112:C112"/>
    <mergeCell ref="A113:C113"/>
    <mergeCell ref="A114:C114"/>
    <mergeCell ref="A119:C119"/>
    <mergeCell ref="A120:C1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 Račun prihoda i rashoda po eko</vt:lpstr>
      <vt:lpstr>Prihodi i rashodi po izvorima</vt:lpstr>
      <vt:lpstr>Rashodi prema funkcijskoj kl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2023-10-25T09:37:31Z</cp:lastPrinted>
  <dcterms:created xsi:type="dcterms:W3CDTF">2022-08-12T12:51:27Z</dcterms:created>
  <dcterms:modified xsi:type="dcterms:W3CDTF">2023-10-25T13:13:14Z</dcterms:modified>
</cp:coreProperties>
</file>