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Opći dio " sheetId="1" r:id="rId1"/>
    <sheet name="FP rashodi 2021." sheetId="2" r:id="rId2"/>
    <sheet name="FP prihodi 200x" sheetId="3" r:id="rId3"/>
    <sheet name="FP prihodi 200x+1 i 201x+2" sheetId="4" r:id="rId4"/>
  </sheets>
  <definedNames>
    <definedName name="_xlnm.Print_Area" localSheetId="1">'FP rashodi 2021.'!$A$1:$M$123</definedName>
  </definedNames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D2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27.000 opći, 75.000 zaštita
</t>
        </r>
      </text>
    </comment>
    <comment ref="D2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5.125 atesti, ponuda Ing atest; 128.750 ponuda babić- kotlovnica; voda kotlovnica Rogić 10.000; Bojanje zidova 17.205; Brušenje parketa 50.000; sječa borova 16.000; betoniranje platoa 40.000
</t>
        </r>
      </text>
    </comment>
    <comment ref="D5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Pećnica kuhinja
</t>
        </r>
      </text>
    </comment>
    <comment ref="D16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shema voće i mlijeko 60.000; bespl.obroci 50.324</t>
        </r>
      </text>
    </comment>
  </commentList>
</comments>
</file>

<file path=xl/sharedStrings.xml><?xml version="1.0" encoding="utf-8"?>
<sst xmlns="http://schemas.openxmlformats.org/spreadsheetml/2006/main" count="271" uniqueCount="144">
  <si>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</si>
  <si>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</si>
  <si>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</si>
  <si>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</si>
  <si>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</si>
  <si>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</si>
  <si>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</si>
  <si>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</si>
  <si>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</si>
  <si>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</si>
  <si>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</si>
  <si>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</si>
  <si>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</si>
  <si>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</si>
  <si>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</si>
  <si>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</si>
  <si>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Financijski plan - Plan rashoda i izdataka</t>
  </si>
  <si>
    <t>Plaće</t>
  </si>
  <si>
    <t>Materijalni rashodi</t>
  </si>
  <si>
    <t>Naknade troškova zaposlenima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</si>
  <si>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</si>
  <si>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</si>
  <si>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</si>
  <si>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</si>
  <si>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</si>
  <si>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Sitni inventar i auto gume</t>
  </si>
  <si>
    <t>Rashodi za usluge</t>
  </si>
  <si>
    <t>Zakupnine i najamnine</t>
  </si>
  <si>
    <t>Intelektualne i osobne usluge</t>
  </si>
  <si>
    <t>Ostale usluge</t>
  </si>
  <si>
    <t>Financijski rashodi</t>
  </si>
  <si>
    <t>Ostali financijski rashodi</t>
  </si>
  <si>
    <t xml:space="preserve">Sveukupno </t>
  </si>
  <si>
    <t>Račun rashoda/ izdatka</t>
  </si>
  <si>
    <t>Rashodi za nabavu proizvedene dugotrajne imovine</t>
  </si>
  <si>
    <t>Zdravstvene i veterinarske usluge</t>
  </si>
  <si>
    <t xml:space="preserve">Axxxxx6 </t>
  </si>
  <si>
    <t xml:space="preserve">Axxxxx5 </t>
  </si>
  <si>
    <t xml:space="preserve">Axxxxx4 </t>
  </si>
  <si>
    <t xml:space="preserve">Axxxxx3 </t>
  </si>
  <si>
    <t>Oznaka rač.iz                                      računskog plana</t>
  </si>
  <si>
    <t>Izvor prihoda i primitaka</t>
  </si>
  <si>
    <t xml:space="preserve"> Plan 200x.</t>
  </si>
  <si>
    <t xml:space="preserve"> Procjena 200x+1.</t>
  </si>
  <si>
    <t xml:space="preserve"> Procjena 200x+2.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</si>
  <si>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</si>
  <si>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</si>
  <si>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</si>
  <si>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</si>
  <si>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</si>
  <si>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</si>
  <si>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</si>
  <si>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</si>
  <si>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</si>
  <si>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</si>
  <si>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</si>
  <si>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UKUPAN DONOS VIŠKA/MANJKA IZ PRETHODNE(IH) GODINA </t>
  </si>
  <si>
    <t>VIŠAK/MANJAK IZ PRETHODNE(IH) GODINE KOJI ĆE SE POKRITI/RASPOREDITI</t>
  </si>
  <si>
    <t xml:space="preserve">PRIHODI/RASHODI TEKUĆA GODINA </t>
  </si>
  <si>
    <t>VIŠKOVI/MANJKOVI</t>
  </si>
  <si>
    <t xml:space="preserve">RAČUN FINANCIRANJA </t>
  </si>
  <si>
    <t>Axxxxxx2</t>
  </si>
  <si>
    <t>652 (ostalo)</t>
  </si>
  <si>
    <t>rashodi razred 3</t>
  </si>
  <si>
    <t xml:space="preserve">rashodi razred 4 </t>
  </si>
  <si>
    <t xml:space="preserve">višak </t>
  </si>
  <si>
    <t>ukupno</t>
  </si>
  <si>
    <t xml:space="preserve">rashodi tekuće godine </t>
  </si>
  <si>
    <r>
      <t>prihoda i primitaka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</t>
    </r>
  </si>
  <si>
    <t>639-Prijenos između korisnika</t>
  </si>
  <si>
    <t>641-Prihodi od financ.imovine</t>
  </si>
  <si>
    <t>652-Prihodi po posebnim propisima</t>
  </si>
  <si>
    <t>661-Vlastiti prihodi</t>
  </si>
  <si>
    <t>663-Donacije od pravnih osoba</t>
  </si>
  <si>
    <t>671-Prihodi iz proračuna</t>
  </si>
  <si>
    <t>634-Pomoći od ostalih subjekata</t>
  </si>
  <si>
    <t>922 višak/manjak po izvorima</t>
  </si>
  <si>
    <t>Gradski proračun</t>
  </si>
  <si>
    <t>Državni proračun</t>
  </si>
  <si>
    <t>Prihodi za posebne namjene-kuhinja</t>
  </si>
  <si>
    <t>Potpora za natjecanja</t>
  </si>
  <si>
    <t>Ostali prihodi</t>
  </si>
  <si>
    <t>636-Potpore iz proračuna</t>
  </si>
  <si>
    <t>Plaće za redovan rad</t>
  </si>
  <si>
    <t>Ostali rashodi za zaposlene</t>
  </si>
  <si>
    <t>Dopr.za zdrav.osiguranje</t>
  </si>
  <si>
    <t>Potpore za natjecanja</t>
  </si>
  <si>
    <t>Kamate</t>
  </si>
  <si>
    <t xml:space="preserve"> Procjena 2022.</t>
  </si>
  <si>
    <t>Službena putovanja</t>
  </si>
  <si>
    <t>Naknada za prijevoz</t>
  </si>
  <si>
    <t>Stručno osposobljavanje</t>
  </si>
  <si>
    <t>Uredski materijal i ostali mat.rashodi</t>
  </si>
  <si>
    <t>Energija</t>
  </si>
  <si>
    <t>Materijal i dijelovi za tek.i inv.</t>
  </si>
  <si>
    <t>Sitni inventar</t>
  </si>
  <si>
    <t>Službena radna odjeća i obuća</t>
  </si>
  <si>
    <t>Usluge telefona, pošte i sl.</t>
  </si>
  <si>
    <t>Usluge tekućeg i inv. Održavanja</t>
  </si>
  <si>
    <t>Usluge promidžbe i informiranja</t>
  </si>
  <si>
    <t>Komunalne usluge</t>
  </si>
  <si>
    <t>Zdravstvene usluge</t>
  </si>
  <si>
    <t>Računalne usluge</t>
  </si>
  <si>
    <t>Naknade troškova osobama izvan RO</t>
  </si>
  <si>
    <t>Premije osiguranja</t>
  </si>
  <si>
    <t>Reprezentacija</t>
  </si>
  <si>
    <t>Članarine</t>
  </si>
  <si>
    <t>Naknada za zapoš.invalida</t>
  </si>
  <si>
    <t>Ostali nespomenuti rashodi</t>
  </si>
  <si>
    <t>Ostale plaće u naravi</t>
  </si>
  <si>
    <t>Bankarske usluge i pl.promet</t>
  </si>
  <si>
    <t>Zatezne kamate</t>
  </si>
  <si>
    <t>UKUPNO KLASA 3</t>
  </si>
  <si>
    <t>Uredska i računalna oprema</t>
  </si>
  <si>
    <t>Komunikacijska oprema</t>
  </si>
  <si>
    <t>Oprema za zaštitu i održavanje</t>
  </si>
  <si>
    <t>Športska i glazbena oprema</t>
  </si>
  <si>
    <t>Ostali uređaji i oprema</t>
  </si>
  <si>
    <t>Knjige u knjižnici</t>
  </si>
  <si>
    <t>Ulaganja u školsku zgradu</t>
  </si>
  <si>
    <t>UKUPNO KLASA 4</t>
  </si>
  <si>
    <t>Gradski poračun</t>
  </si>
  <si>
    <t>Projekcija plana za 2022.</t>
  </si>
  <si>
    <t>2022.</t>
  </si>
  <si>
    <r>
      <t xml:space="preserve">RAZLIKA - VIŠAK / </t>
    </r>
    <r>
      <rPr>
        <b/>
        <i/>
        <sz val="10"/>
        <color indexed="10"/>
        <rFont val="Arial"/>
        <family val="2"/>
      </rPr>
      <t>MANJAK</t>
    </r>
  </si>
  <si>
    <r>
      <t>PRIJEDLOG FINANCIJSKOG PLANA OSNOVNE ŠKOLE KRUNE KRSTIĆA ZADAR</t>
    </r>
    <r>
      <rPr>
        <b/>
        <sz val="10"/>
        <color indexed="8"/>
        <rFont val="Arial"/>
        <family val="2"/>
      </rPr>
      <t xml:space="preserve"> ZA 2021. I                                                                                                                                                PROJEKCIJA PLANA ZA  2022. I 2023. GODINU</t>
    </r>
  </si>
  <si>
    <t>Prijedlog plana za 2021.</t>
  </si>
  <si>
    <t>Projekcija plana za 2023.</t>
  </si>
  <si>
    <t xml:space="preserve">FINANCIJSKI PLAN - Procjena prihoda i primitaka za 2021. </t>
  </si>
  <si>
    <t>FINANCIJSKI PLAN - Procjena prihoda i primitaka za 2022. i  2023.</t>
  </si>
  <si>
    <t>2023.</t>
  </si>
  <si>
    <t>Ukupno prihodi i primici za 2022. i 2023.</t>
  </si>
  <si>
    <t xml:space="preserve"> Procjena 2023.</t>
  </si>
  <si>
    <t>Prihodi i prihodi i primici (po izvorima) 2021.</t>
  </si>
  <si>
    <t>Ukupno prihodi i primici za 2021.</t>
  </si>
  <si>
    <t>Ukupno raspoloživo za 2021.g. (prihodi )</t>
  </si>
  <si>
    <t>Naknade kućanstvima</t>
  </si>
  <si>
    <t>Naknada kućanstvima u novcu</t>
  </si>
  <si>
    <t>Naknada kućanstvima u naravi</t>
  </si>
  <si>
    <t>Besplatni udžbenici</t>
  </si>
  <si>
    <t>2021-2022-2023</t>
  </si>
  <si>
    <t>2021.</t>
  </si>
  <si>
    <t>Pomoći unutar proračuna</t>
  </si>
  <si>
    <t>Prijenosi između prprač.korisnika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</si>
</sst>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i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1" applyNumberFormat="0" applyFont="0" applyAlignment="0" applyProtection="0"/>
    <xf numFmtId="0" fontId="4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 vertical="center"/>
    </xf>
    <xf numFmtId="3" fontId="6" fillId="0" borderId="23" xfId="0" applyNumberFormat="1" applyFont="1" applyBorder="1" applyAlignment="1" quotePrefix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6" fillId="0" borderId="23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right" vertical="center"/>
    </xf>
    <xf numFmtId="0" fontId="60" fillId="0" borderId="17" xfId="0" applyFont="1" applyBorder="1" applyAlignment="1">
      <alignment horizontal="right" vertical="center" wrapTex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2" fillId="0" borderId="17" xfId="0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60" fillId="0" borderId="17" xfId="0" applyNumberFormat="1" applyFont="1" applyBorder="1" applyAlignment="1">
      <alignment horizontal="right" vertical="center"/>
    </xf>
    <xf numFmtId="199" fontId="60" fillId="0" borderId="17" xfId="0" applyNumberFormat="1" applyFont="1" applyBorder="1" applyAlignment="1">
      <alignment horizontal="right" vertical="center"/>
    </xf>
    <xf numFmtId="199" fontId="62" fillId="0" borderId="1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12" fillId="0" borderId="0" xfId="0" applyFont="1" applyAlignment="1">
      <alignment/>
    </xf>
    <xf numFmtId="3" fontId="40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0" fillId="0" borderId="0" xfId="0" applyFont="1" applyAlignment="1" quotePrefix="1">
      <alignment/>
    </xf>
    <xf numFmtId="3" fontId="38" fillId="0" borderId="0" xfId="0" applyNumberFormat="1" applyFont="1" applyAlignment="1">
      <alignment wrapText="1"/>
    </xf>
    <xf numFmtId="0" fontId="41" fillId="1" borderId="30" xfId="0" applyFont="1" applyFill="1" applyBorder="1" applyAlignment="1">
      <alignment horizontal="left" wrapText="1"/>
    </xf>
    <xf numFmtId="3" fontId="60" fillId="0" borderId="17" xfId="0" applyNumberFormat="1" applyFont="1" applyBorder="1" applyAlignment="1">
      <alignment horizontal="right" vertical="center" wrapText="1"/>
    </xf>
    <xf numFmtId="3" fontId="62" fillId="0" borderId="17" xfId="0" applyNumberFormat="1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"/>
    </xf>
    <xf numFmtId="3" fontId="8" fillId="0" borderId="37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40" fillId="0" borderId="0" xfId="0" applyFont="1" applyAlignment="1" quotePrefix="1">
      <alignment wrapText="1"/>
    </xf>
    <xf numFmtId="0" fontId="38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17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3" fontId="12" fillId="0" borderId="17" xfId="0" applyNumberFormat="1" applyFont="1" applyBorder="1" applyAlignment="1">
      <alignment horizontal="right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1" borderId="42" xfId="0" applyFont="1" applyFill="1" applyBorder="1" applyAlignment="1">
      <alignment horizontal="center" vertical="center"/>
    </xf>
    <xf numFmtId="0" fontId="12" fillId="1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 horizontal="right" vertical="center" wrapText="1"/>
    </xf>
    <xf numFmtId="3" fontId="40" fillId="0" borderId="17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60" fillId="0" borderId="4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2" fillId="0" borderId="17" xfId="0" applyFont="1" applyBorder="1" applyAlignment="1">
      <alignment vertical="center" wrapText="1"/>
    </xf>
    <xf numFmtId="3" fontId="4" fillId="0" borderId="42" xfId="0" applyNumberFormat="1" applyFont="1" applyFill="1" applyBorder="1" applyAlignment="1" quotePrefix="1">
      <alignment horizontal="center" vertical="center" wrapText="1"/>
    </xf>
    <xf numFmtId="3" fontId="4" fillId="0" borderId="43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left" wrapText="1"/>
    </xf>
    <xf numFmtId="3" fontId="4" fillId="0" borderId="0" xfId="0" applyNumberFormat="1" applyFont="1" applyAlignment="1" quotePrefix="1">
      <alignment horizontal="left" wrapText="1"/>
    </xf>
    <xf numFmtId="3" fontId="4" fillId="0" borderId="42" xfId="0" applyNumberFormat="1" applyFont="1" applyBorder="1" applyAlignment="1" quotePrefix="1">
      <alignment horizontal="center" vertical="center" wrapText="1"/>
    </xf>
    <xf numFmtId="3" fontId="4" fillId="0" borderId="43" xfId="0" applyNumberFormat="1" applyFont="1" applyBorder="1" applyAlignment="1" quotePrefix="1">
      <alignment horizontal="center" vertical="center" wrapText="1"/>
    </xf>
    <xf numFmtId="0" fontId="4" fillId="0" borderId="42" xfId="0" applyNumberFormat="1" applyFont="1" applyBorder="1" applyAlignment="1" quotePrefix="1">
      <alignment horizontal="center" vertical="center" wrapText="1"/>
    </xf>
    <xf numFmtId="0" fontId="4" fillId="0" borderId="43" xfId="0" applyNumberFormat="1" applyFont="1" applyBorder="1" applyAlignment="1" quotePrefix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4" fillId="0" borderId="48" xfId="0" applyNumberFormat="1" applyFont="1" applyBorder="1" applyAlignment="1" quotePrefix="1">
      <alignment horizontal="left" wrapText="1"/>
    </xf>
    <xf numFmtId="3" fontId="6" fillId="0" borderId="17" xfId="0" applyNumberFormat="1" applyFont="1" applyBorder="1" applyAlignment="1" quotePrefix="1">
      <alignment horizontal="center" vertical="center"/>
    </xf>
    <xf numFmtId="3" fontId="4" fillId="0" borderId="34" xfId="0" applyNumberFormat="1" applyFont="1" applyFill="1" applyBorder="1" applyAlignment="1" quotePrefix="1">
      <alignment horizontal="center" vertical="center" wrapText="1"/>
    </xf>
    <xf numFmtId="0" fontId="4" fillId="0" borderId="34" xfId="0" applyNumberFormat="1" applyFont="1" applyBorder="1" applyAlignment="1" quotePrefix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 quotePrefix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 quotePrefix="1">
      <alignment horizontal="center" vertical="center"/>
    </xf>
    <xf numFmtId="0" fontId="4" fillId="0" borderId="17" xfId="0" applyNumberFormat="1" applyFont="1" applyBorder="1" applyAlignment="1" quotePrefix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 quotePrefix="1">
      <alignment horizontal="center"/>
    </xf>
    <xf numFmtId="3" fontId="6" fillId="0" borderId="50" xfId="0" applyNumberFormat="1" applyFont="1" applyBorder="1" applyAlignment="1" quotePrefix="1">
      <alignment horizontal="center"/>
    </xf>
    <xf numFmtId="0" fontId="6" fillId="0" borderId="0" xfId="0" applyFont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1" borderId="43" xfId="0" applyFont="1" applyFill="1" applyBorder="1" applyAlignment="1">
      <alignment horizontal="center" wrapText="1"/>
    </xf>
    <xf numFmtId="0" fontId="12" fillId="1" borderId="17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41" fillId="0" borderId="51" xfId="0" applyFont="1" applyBorder="1" applyAlignment="1">
      <alignment horizontal="left" vertical="center" wrapText="1"/>
    </xf>
    <xf numFmtId="0" fontId="41" fillId="0" borderId="52" xfId="0" applyFont="1" applyBorder="1" applyAlignment="1">
      <alignment horizontal="left" vertical="center" wrapText="1"/>
    </xf>
    <xf numFmtId="3" fontId="41" fillId="0" borderId="51" xfId="0" applyNumberFormat="1" applyFont="1" applyBorder="1" applyAlignment="1">
      <alignment horizontal="right" vertical="center"/>
    </xf>
    <xf numFmtId="3" fontId="41" fillId="0" borderId="52" xfId="0" applyNumberFormat="1" applyFont="1" applyBorder="1" applyAlignment="1">
      <alignment horizontal="right" vertical="center"/>
    </xf>
    <xf numFmtId="3" fontId="41" fillId="0" borderId="53" xfId="0" applyNumberFormat="1" applyFont="1" applyBorder="1" applyAlignment="1">
      <alignment horizontal="center"/>
    </xf>
    <xf numFmtId="3" fontId="41" fillId="0" borderId="54" xfId="0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3" fontId="41" fillId="0" borderId="55" xfId="0" applyNumberFormat="1" applyFont="1" applyBorder="1" applyAlignment="1">
      <alignment horizontal="right" vertical="center"/>
    </xf>
    <xf numFmtId="3" fontId="41" fillId="0" borderId="56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/>
    </xf>
    <xf numFmtId="0" fontId="41" fillId="0" borderId="33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32" borderId="59" xfId="0" applyFont="1" applyFill="1" applyBorder="1" applyAlignment="1">
      <alignment horizontal="center"/>
    </xf>
    <xf numFmtId="0" fontId="41" fillId="32" borderId="53" xfId="0" applyFont="1" applyFill="1" applyBorder="1" applyAlignment="1">
      <alignment horizontal="center"/>
    </xf>
    <xf numFmtId="0" fontId="41" fillId="32" borderId="54" xfId="0" applyFont="1" applyFill="1" applyBorder="1" applyAlignment="1">
      <alignment horizontal="center"/>
    </xf>
    <xf numFmtId="0" fontId="41" fillId="1" borderId="51" xfId="0" applyFont="1" applyFill="1" applyBorder="1" applyAlignment="1">
      <alignment horizontal="right" wrapText="1"/>
    </xf>
    <xf numFmtId="0" fontId="41" fillId="1" borderId="31" xfId="0" applyFont="1" applyFill="1" applyBorder="1" applyAlignment="1">
      <alignment horizontal="right" wrapText="1"/>
    </xf>
    <xf numFmtId="0" fontId="41" fillId="32" borderId="49" xfId="0" applyFont="1" applyFill="1" applyBorder="1" applyAlignment="1">
      <alignment horizontal="center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22860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85800"/>
          <a:ext cx="12954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5" max="5" width="18.00390625" style="0" customWidth="1"/>
    <col min="6" max="6" width="16.421875" style="0" customWidth="1"/>
    <col min="7" max="7" width="16.8515625" style="0" customWidth="1"/>
    <col min="8" max="8" width="15.57421875" style="0" customWidth="1"/>
  </cols>
  <sheetData>
    <row r="3" spans="1:8" ht="25.5" customHeight="1">
      <c r="A3" s="154" t="s">
        <v>125</v>
      </c>
      <c r="B3" s="154"/>
      <c r="C3" s="154"/>
      <c r="D3" s="154"/>
      <c r="E3" s="154"/>
      <c r="F3" s="154"/>
      <c r="G3" s="154"/>
      <c r="H3" s="154"/>
    </row>
    <row r="4" spans="1:8" ht="12.75" customHeight="1">
      <c r="A4" s="154" t="s">
        <v>45</v>
      </c>
      <c r="B4" s="154"/>
      <c r="C4" s="154"/>
      <c r="D4" s="154"/>
      <c r="E4" s="154"/>
      <c r="F4" s="154"/>
      <c r="G4" s="154"/>
      <c r="H4" s="154"/>
    </row>
    <row r="5" spans="1:8" ht="15">
      <c r="A5" s="69"/>
      <c r="B5" s="69"/>
      <c r="C5" s="69"/>
      <c r="D5" s="69"/>
      <c r="E5" s="69"/>
      <c r="F5" s="68"/>
      <c r="G5" s="68"/>
      <c r="H5" s="68"/>
    </row>
    <row r="6" spans="1:8" ht="25.5">
      <c r="A6" s="159" t="s">
        <v>58</v>
      </c>
      <c r="B6" s="160"/>
      <c r="C6" s="160"/>
      <c r="D6" s="160"/>
      <c r="E6" s="161"/>
      <c r="F6" s="70" t="s">
        <v>126</v>
      </c>
      <c r="G6" s="70" t="s">
        <v>122</v>
      </c>
      <c r="H6" s="70" t="s">
        <v>127</v>
      </c>
    </row>
    <row r="7" spans="1:8" ht="26.25" customHeight="1">
      <c r="A7" s="157" t="s">
        <v>46</v>
      </c>
      <c r="B7" s="157"/>
      <c r="C7" s="157"/>
      <c r="D7" s="157"/>
      <c r="E7" s="157"/>
      <c r="F7" s="86">
        <v>11441079</v>
      </c>
      <c r="G7" s="86">
        <v>12004894</v>
      </c>
      <c r="H7" s="86">
        <v>12004894</v>
      </c>
    </row>
    <row r="8" spans="1:8" ht="26.25" customHeight="1">
      <c r="A8" s="157" t="s">
        <v>47</v>
      </c>
      <c r="B8" s="157"/>
      <c r="C8" s="157"/>
      <c r="D8" s="157"/>
      <c r="E8" s="157"/>
      <c r="F8" s="86">
        <v>11441079</v>
      </c>
      <c r="G8" s="86">
        <v>12004894</v>
      </c>
      <c r="H8" s="86">
        <v>12004894</v>
      </c>
    </row>
    <row r="9" spans="1:8" ht="26.25" customHeight="1">
      <c r="A9" s="158" t="s">
        <v>48</v>
      </c>
      <c r="B9" s="158"/>
      <c r="C9" s="158"/>
      <c r="D9" s="158"/>
      <c r="E9" s="158"/>
      <c r="F9" s="86">
        <v>0</v>
      </c>
      <c r="G9" s="86">
        <v>0</v>
      </c>
      <c r="H9" s="86">
        <v>0</v>
      </c>
    </row>
    <row r="10" spans="1:8" ht="26.25" customHeight="1">
      <c r="A10" s="158" t="s">
        <v>49</v>
      </c>
      <c r="B10" s="158"/>
      <c r="C10" s="158"/>
      <c r="D10" s="158"/>
      <c r="E10" s="158"/>
      <c r="F10" s="86">
        <v>11441079</v>
      </c>
      <c r="G10" s="86">
        <v>12004894</v>
      </c>
      <c r="H10" s="86">
        <v>12004894</v>
      </c>
    </row>
    <row r="11" spans="1:8" ht="26.25" customHeight="1">
      <c r="A11" s="157" t="s">
        <v>50</v>
      </c>
      <c r="B11" s="157"/>
      <c r="C11" s="157"/>
      <c r="D11" s="157"/>
      <c r="E11" s="157"/>
      <c r="F11" s="86">
        <v>11441079</v>
      </c>
      <c r="G11" s="86">
        <v>12004894</v>
      </c>
      <c r="H11" s="86">
        <v>12004894</v>
      </c>
    </row>
    <row r="12" spans="1:8" ht="26.25" customHeight="1">
      <c r="A12" s="158" t="s">
        <v>51</v>
      </c>
      <c r="B12" s="158"/>
      <c r="C12" s="158"/>
      <c r="D12" s="158"/>
      <c r="E12" s="158"/>
      <c r="F12" s="86">
        <v>0</v>
      </c>
      <c r="G12" s="86">
        <v>0</v>
      </c>
      <c r="H12" s="86">
        <v>0</v>
      </c>
    </row>
    <row r="13" spans="1:8" ht="26.25" customHeight="1">
      <c r="A13" s="155" t="s">
        <v>124</v>
      </c>
      <c r="B13" s="155"/>
      <c r="C13" s="155"/>
      <c r="D13" s="155"/>
      <c r="E13" s="155"/>
      <c r="F13" s="87">
        <v>0</v>
      </c>
      <c r="G13" s="87">
        <f>SUM(G7-G10)</f>
        <v>0</v>
      </c>
      <c r="H13" s="87">
        <f>SUM(H7-H10)</f>
        <v>0</v>
      </c>
    </row>
    <row r="14" spans="1:8" ht="26.25" customHeight="1">
      <c r="A14" s="156"/>
      <c r="B14" s="156"/>
      <c r="C14" s="156"/>
      <c r="D14" s="156"/>
      <c r="E14" s="156"/>
      <c r="F14" s="156"/>
      <c r="G14" s="156"/>
      <c r="H14" s="156"/>
    </row>
    <row r="15" spans="1:8" ht="26.25" customHeight="1">
      <c r="A15" s="162" t="s">
        <v>59</v>
      </c>
      <c r="B15" s="163"/>
      <c r="C15" s="163"/>
      <c r="D15" s="163"/>
      <c r="E15" s="164"/>
      <c r="F15" s="70" t="s">
        <v>126</v>
      </c>
      <c r="G15" s="70" t="s">
        <v>122</v>
      </c>
      <c r="H15" s="70" t="s">
        <v>127</v>
      </c>
    </row>
    <row r="16" spans="1:8" ht="26.25" customHeight="1">
      <c r="A16" s="165" t="s">
        <v>56</v>
      </c>
      <c r="B16" s="166"/>
      <c r="C16" s="166"/>
      <c r="D16" s="166"/>
      <c r="E16" s="167"/>
      <c r="F16" s="107">
        <v>0</v>
      </c>
      <c r="G16" s="72">
        <v>0</v>
      </c>
      <c r="H16" s="72">
        <v>0</v>
      </c>
    </row>
    <row r="17" spans="1:8" s="110" customFormat="1" ht="26.25" customHeight="1">
      <c r="A17" s="168" t="s">
        <v>57</v>
      </c>
      <c r="B17" s="168"/>
      <c r="C17" s="168"/>
      <c r="D17" s="168"/>
      <c r="E17" s="168"/>
      <c r="F17" s="108">
        <v>0</v>
      </c>
      <c r="G17" s="109">
        <v>0</v>
      </c>
      <c r="H17" s="79">
        <v>0</v>
      </c>
    </row>
    <row r="18" spans="1:8" ht="26.25" customHeight="1">
      <c r="A18" s="156"/>
      <c r="B18" s="156"/>
      <c r="C18" s="156"/>
      <c r="D18" s="156"/>
      <c r="E18" s="156"/>
      <c r="F18" s="156"/>
      <c r="G18" s="156"/>
      <c r="H18" s="156"/>
    </row>
    <row r="19" spans="1:8" ht="26.25" customHeight="1">
      <c r="A19" s="159" t="s">
        <v>60</v>
      </c>
      <c r="B19" s="160"/>
      <c r="C19" s="160"/>
      <c r="D19" s="160"/>
      <c r="E19" s="161"/>
      <c r="F19" s="70" t="s">
        <v>126</v>
      </c>
      <c r="G19" s="70" t="s">
        <v>122</v>
      </c>
      <c r="H19" s="70" t="s">
        <v>127</v>
      </c>
    </row>
    <row r="20" spans="1:8" ht="26.25" customHeight="1">
      <c r="A20" s="157" t="s">
        <v>52</v>
      </c>
      <c r="B20" s="157"/>
      <c r="C20" s="157"/>
      <c r="D20" s="157"/>
      <c r="E20" s="157"/>
      <c r="F20" s="71">
        <v>0</v>
      </c>
      <c r="G20" s="71">
        <v>0</v>
      </c>
      <c r="H20" s="71">
        <v>0</v>
      </c>
    </row>
    <row r="21" spans="1:8" ht="26.25" customHeight="1">
      <c r="A21" s="157" t="s">
        <v>53</v>
      </c>
      <c r="B21" s="157"/>
      <c r="C21" s="157"/>
      <c r="D21" s="157"/>
      <c r="E21" s="157"/>
      <c r="F21" s="71">
        <v>0</v>
      </c>
      <c r="G21" s="71"/>
      <c r="H21" s="71"/>
    </row>
    <row r="22" spans="1:8" s="111" customFormat="1" ht="26.25" customHeight="1">
      <c r="A22" s="155" t="s">
        <v>54</v>
      </c>
      <c r="B22" s="155"/>
      <c r="C22" s="155"/>
      <c r="D22" s="155"/>
      <c r="E22" s="155"/>
      <c r="F22" s="109">
        <f>SUM(F20-F21)</f>
        <v>0</v>
      </c>
      <c r="G22" s="109">
        <v>0</v>
      </c>
      <c r="H22" s="109">
        <v>0</v>
      </c>
    </row>
    <row r="23" spans="1:8" s="78" customFormat="1" ht="26.25" customHeight="1">
      <c r="A23" s="73"/>
      <c r="B23" s="74"/>
      <c r="C23" s="75"/>
      <c r="D23" s="76"/>
      <c r="E23" s="74"/>
      <c r="F23" s="77"/>
      <c r="G23" s="77"/>
      <c r="H23" s="77"/>
    </row>
    <row r="24" spans="1:8" ht="26.25" customHeight="1">
      <c r="A24" s="157" t="s">
        <v>55</v>
      </c>
      <c r="B24" s="157"/>
      <c r="C24" s="157"/>
      <c r="D24" s="157"/>
      <c r="E24" s="157"/>
      <c r="F24" s="85">
        <f>SUM(F13,F17,F22)</f>
        <v>0</v>
      </c>
      <c r="G24" s="85">
        <f>SUM(G13,G17,G22)</f>
        <v>0</v>
      </c>
      <c r="H24" s="85">
        <f>SUM(H13,H17,H22)</f>
        <v>0</v>
      </c>
    </row>
  </sheetData>
  <sheetProtection/>
  <mergeCells count="20">
    <mergeCell ref="A20:E20"/>
    <mergeCell ref="A21:E21"/>
    <mergeCell ref="A22:E22"/>
    <mergeCell ref="A24:E24"/>
    <mergeCell ref="A6:E6"/>
    <mergeCell ref="A15:E15"/>
    <mergeCell ref="A16:E16"/>
    <mergeCell ref="A19:E19"/>
    <mergeCell ref="A17:E17"/>
    <mergeCell ref="A18:H18"/>
    <mergeCell ref="A3:H3"/>
    <mergeCell ref="A4:H4"/>
    <mergeCell ref="A13:E13"/>
    <mergeCell ref="A14:H14"/>
    <mergeCell ref="A7:E7"/>
    <mergeCell ref="A8:E8"/>
    <mergeCell ref="A9:E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10.140625" style="1" customWidth="1"/>
    <col min="2" max="2" width="40.8515625" style="1" customWidth="1"/>
    <col min="3" max="3" width="17.28125" style="58" customWidth="1"/>
    <col min="4" max="6" width="15.140625" style="1" customWidth="1"/>
    <col min="7" max="7" width="10.8515625" style="1" customWidth="1"/>
    <col min="8" max="13" width="15.140625" style="1" customWidth="1"/>
    <col min="14" max="14" width="16.7109375" style="1" hidden="1" customWidth="1"/>
    <col min="15" max="15" width="16.421875" style="1" hidden="1" customWidth="1"/>
    <col min="16" max="16" width="12.57421875" style="1" hidden="1" customWidth="1"/>
    <col min="17" max="17" width="10.7109375" style="1" bestFit="1" customWidth="1"/>
    <col min="18" max="16384" width="9.140625" style="1" customWidth="1"/>
  </cols>
  <sheetData>
    <row r="1" spans="1:16" ht="30" customHeight="1">
      <c r="A1" s="171" t="s">
        <v>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2"/>
      <c r="O1" s="2"/>
      <c r="P1" s="2"/>
    </row>
    <row r="2" spans="1:11" s="6" customFormat="1" ht="20.25" customHeight="1">
      <c r="A2" s="174"/>
      <c r="B2" s="174"/>
      <c r="C2" s="174"/>
      <c r="D2" s="4"/>
      <c r="E2" s="5"/>
      <c r="F2" s="3" t="s">
        <v>140</v>
      </c>
      <c r="G2" s="3"/>
      <c r="H2" s="3"/>
      <c r="I2" s="3"/>
      <c r="J2" s="3"/>
      <c r="K2" s="3"/>
    </row>
    <row r="3" spans="1:4" s="6" customFormat="1" ht="21" customHeight="1">
      <c r="A3" s="175"/>
      <c r="B3" s="175"/>
      <c r="C3" s="175"/>
      <c r="D3" s="7"/>
    </row>
    <row r="4" spans="1:15" s="9" customFormat="1" ht="32.25" customHeight="1">
      <c r="A4" s="178" t="s">
        <v>33</v>
      </c>
      <c r="B4" s="180" t="s">
        <v>12</v>
      </c>
      <c r="C4" s="176" t="s">
        <v>126</v>
      </c>
      <c r="D4" s="172" t="s">
        <v>77</v>
      </c>
      <c r="E4" s="172" t="s">
        <v>78</v>
      </c>
      <c r="F4" s="172" t="s">
        <v>79</v>
      </c>
      <c r="G4" s="172" t="s">
        <v>86</v>
      </c>
      <c r="H4" s="172" t="s">
        <v>5</v>
      </c>
      <c r="I4" s="172" t="s">
        <v>10</v>
      </c>
      <c r="J4" s="172" t="s">
        <v>87</v>
      </c>
      <c r="K4" s="172" t="s">
        <v>81</v>
      </c>
      <c r="L4" s="169" t="s">
        <v>88</v>
      </c>
      <c r="M4" s="169" t="s">
        <v>132</v>
      </c>
      <c r="N4" s="169" t="s">
        <v>88</v>
      </c>
      <c r="O4" s="8" t="s">
        <v>14</v>
      </c>
    </row>
    <row r="5" spans="1:15" s="9" customFormat="1" ht="38.25" customHeight="1">
      <c r="A5" s="179"/>
      <c r="B5" s="181"/>
      <c r="C5" s="177"/>
      <c r="D5" s="173"/>
      <c r="E5" s="173"/>
      <c r="F5" s="173"/>
      <c r="G5" s="173"/>
      <c r="H5" s="173"/>
      <c r="I5" s="173"/>
      <c r="J5" s="173"/>
      <c r="K5" s="173"/>
      <c r="L5" s="170"/>
      <c r="M5" s="170"/>
      <c r="N5" s="170"/>
      <c r="O5" s="10"/>
    </row>
    <row r="6" spans="1:16" s="5" customFormat="1" ht="14.25" customHeight="1">
      <c r="A6" s="36">
        <v>31</v>
      </c>
      <c r="B6" s="11" t="s">
        <v>17</v>
      </c>
      <c r="C6" s="37">
        <f>SUM(D6:H6)</f>
        <v>9135201</v>
      </c>
      <c r="D6" s="37">
        <f aca="true" t="shared" si="0" ref="D6:K6">SUM(D7:D10)</f>
        <v>793635</v>
      </c>
      <c r="E6" s="37">
        <f t="shared" si="0"/>
        <v>8341566</v>
      </c>
      <c r="F6" s="88">
        <f t="shared" si="0"/>
        <v>0</v>
      </c>
      <c r="G6" s="88">
        <f t="shared" si="0"/>
        <v>0</v>
      </c>
      <c r="H6" s="88">
        <f t="shared" si="0"/>
        <v>0</v>
      </c>
      <c r="I6" s="88">
        <f t="shared" si="0"/>
        <v>0</v>
      </c>
      <c r="J6" s="88">
        <f t="shared" si="0"/>
        <v>0</v>
      </c>
      <c r="K6" s="88">
        <f t="shared" si="0"/>
        <v>0</v>
      </c>
      <c r="L6" s="88">
        <f>SUM(L7:L10)</f>
        <v>9299637</v>
      </c>
      <c r="M6" s="88">
        <f>SUM(M7:M10)</f>
        <v>9299637</v>
      </c>
      <c r="N6" s="80">
        <f>SUM(N7:N10)</f>
        <v>0</v>
      </c>
      <c r="O6" s="12">
        <f>SUM(O7:O10)</f>
        <v>0</v>
      </c>
      <c r="P6" s="5">
        <f>SUM(D6:J6)</f>
        <v>9135201</v>
      </c>
    </row>
    <row r="7" spans="1:16" ht="14.25" customHeight="1">
      <c r="A7" s="146">
        <v>3111</v>
      </c>
      <c r="B7" s="147" t="s">
        <v>83</v>
      </c>
      <c r="C7" s="28">
        <f>SUM(D7:E7)</f>
        <v>7557054</v>
      </c>
      <c r="D7" s="148">
        <v>642791</v>
      </c>
      <c r="E7" s="148">
        <v>6914263</v>
      </c>
      <c r="F7" s="16"/>
      <c r="G7" s="16"/>
      <c r="H7" s="16"/>
      <c r="I7" s="16"/>
      <c r="J7" s="16"/>
      <c r="K7" s="16"/>
      <c r="L7" s="16">
        <v>7693081</v>
      </c>
      <c r="M7" s="16">
        <v>7693081</v>
      </c>
      <c r="N7" s="1">
        <v>0</v>
      </c>
      <c r="O7" s="1">
        <v>0</v>
      </c>
      <c r="P7" s="5"/>
    </row>
    <row r="8" spans="1:16" ht="14.25" customHeight="1">
      <c r="A8" s="146">
        <v>3112</v>
      </c>
      <c r="B8" s="147" t="s">
        <v>109</v>
      </c>
      <c r="C8" s="28">
        <f>SUM(D8:H8)</f>
        <v>0</v>
      </c>
      <c r="D8" s="148"/>
      <c r="E8" s="148">
        <v>0</v>
      </c>
      <c r="F8" s="16"/>
      <c r="G8" s="16"/>
      <c r="H8" s="16"/>
      <c r="I8" s="16"/>
      <c r="J8" s="16"/>
      <c r="K8" s="16"/>
      <c r="L8" s="16"/>
      <c r="M8" s="16"/>
      <c r="N8" s="1">
        <v>0</v>
      </c>
      <c r="O8" s="1">
        <v>0</v>
      </c>
      <c r="P8" s="5"/>
    </row>
    <row r="9" spans="1:16" ht="14.25" customHeight="1">
      <c r="A9" s="146">
        <v>3121</v>
      </c>
      <c r="B9" s="147" t="s">
        <v>84</v>
      </c>
      <c r="C9" s="28">
        <f>SUM(D9:E9)</f>
        <v>332649</v>
      </c>
      <c r="D9" s="148">
        <v>46200</v>
      </c>
      <c r="E9" s="148">
        <v>286449</v>
      </c>
      <c r="F9" s="16"/>
      <c r="G9" s="16"/>
      <c r="H9" s="16"/>
      <c r="I9" s="16"/>
      <c r="J9" s="16"/>
      <c r="K9" s="16"/>
      <c r="L9" s="16">
        <v>338639</v>
      </c>
      <c r="M9" s="16">
        <v>338639</v>
      </c>
      <c r="P9" s="5"/>
    </row>
    <row r="10" spans="1:16" ht="14.25" customHeight="1">
      <c r="A10" s="146">
        <v>3132</v>
      </c>
      <c r="B10" s="147" t="s">
        <v>85</v>
      </c>
      <c r="C10" s="28">
        <f>SUM(D10:E10)</f>
        <v>1245498</v>
      </c>
      <c r="D10" s="148">
        <v>104644</v>
      </c>
      <c r="E10" s="148">
        <v>1140854</v>
      </c>
      <c r="F10" s="16"/>
      <c r="G10" s="16"/>
      <c r="H10" s="16"/>
      <c r="I10" s="16"/>
      <c r="J10" s="16"/>
      <c r="K10" s="16"/>
      <c r="L10" s="16">
        <v>1267917</v>
      </c>
      <c r="M10" s="16">
        <v>1267917</v>
      </c>
      <c r="P10" s="5"/>
    </row>
    <row r="11" spans="1:16" s="5" customFormat="1" ht="15.75" customHeight="1">
      <c r="A11" s="21">
        <v>32</v>
      </c>
      <c r="B11" s="22" t="s">
        <v>18</v>
      </c>
      <c r="C11" s="28">
        <f>SUM(D11,E11,F11,G11,H11,I11,K11)</f>
        <v>1520519</v>
      </c>
      <c r="D11" s="23">
        <f>SUM(D12:D33)</f>
        <v>1036104</v>
      </c>
      <c r="E11" s="23">
        <f>SUM(E12:E35)</f>
        <v>140140</v>
      </c>
      <c r="F11" s="23">
        <f>SUM(F12:F35)</f>
        <v>288275</v>
      </c>
      <c r="G11" s="23">
        <f>SUM(G12:G35)</f>
        <v>0</v>
      </c>
      <c r="H11" s="23">
        <f>SUM(H12:H35)</f>
        <v>47000</v>
      </c>
      <c r="I11" s="23">
        <f>SUM(I29)</f>
        <v>0</v>
      </c>
      <c r="J11" s="23">
        <v>0</v>
      </c>
      <c r="K11" s="23">
        <f>SUM(K12:K35)</f>
        <v>9000</v>
      </c>
      <c r="L11" s="23">
        <f>SUM(L12:L35)</f>
        <v>1570051</v>
      </c>
      <c r="M11" s="23">
        <f>SUM(M12:M35)</f>
        <v>1570051</v>
      </c>
      <c r="N11" s="5">
        <v>0</v>
      </c>
      <c r="O11" s="5">
        <v>0</v>
      </c>
      <c r="P11" s="5">
        <f>SUM(D11:J11)</f>
        <v>1511519</v>
      </c>
    </row>
    <row r="12" spans="1:16" ht="12.75" customHeight="1">
      <c r="A12" s="24">
        <v>3211</v>
      </c>
      <c r="B12" s="25" t="s">
        <v>89</v>
      </c>
      <c r="C12" s="23">
        <f>SUM(D12,E12,F12,H12,K12)</f>
        <v>13500</v>
      </c>
      <c r="D12" s="16">
        <v>12000</v>
      </c>
      <c r="E12" s="16"/>
      <c r="F12" s="16">
        <v>1500</v>
      </c>
      <c r="G12" s="23"/>
      <c r="H12" s="16"/>
      <c r="I12" s="23"/>
      <c r="J12" s="23"/>
      <c r="K12" s="16"/>
      <c r="L12" s="153">
        <v>13743</v>
      </c>
      <c r="M12" s="153">
        <v>13743</v>
      </c>
      <c r="N12" s="1">
        <v>0</v>
      </c>
      <c r="O12" s="1">
        <v>0</v>
      </c>
      <c r="P12" s="5"/>
    </row>
    <row r="13" spans="1:16" ht="14.25" customHeight="1">
      <c r="A13" s="24">
        <v>3212</v>
      </c>
      <c r="B13" s="25" t="s">
        <v>90</v>
      </c>
      <c r="C13" s="23">
        <f>SUM(D13,E13)</f>
        <v>157390</v>
      </c>
      <c r="D13" s="16">
        <v>27000</v>
      </c>
      <c r="E13" s="16">
        <v>130390</v>
      </c>
      <c r="F13" s="16"/>
      <c r="G13" s="23"/>
      <c r="H13" s="23"/>
      <c r="I13" s="23"/>
      <c r="J13" s="23"/>
      <c r="K13" s="23"/>
      <c r="L13" s="153">
        <v>160223</v>
      </c>
      <c r="M13" s="153">
        <v>160223</v>
      </c>
      <c r="N13" s="1">
        <v>0</v>
      </c>
      <c r="O13" s="1">
        <v>0</v>
      </c>
      <c r="P13" s="5"/>
    </row>
    <row r="14" spans="1:16" ht="14.25" customHeight="1">
      <c r="A14" s="24">
        <v>3213</v>
      </c>
      <c r="B14" s="25" t="s">
        <v>91</v>
      </c>
      <c r="C14" s="23">
        <f>SUM(D14:I14)</f>
        <v>4000</v>
      </c>
      <c r="D14" s="16">
        <v>2000</v>
      </c>
      <c r="E14" s="23"/>
      <c r="F14" s="16">
        <v>2000</v>
      </c>
      <c r="G14" s="23"/>
      <c r="H14" s="23"/>
      <c r="I14" s="23"/>
      <c r="J14" s="23"/>
      <c r="K14" s="23"/>
      <c r="L14" s="153">
        <v>4072</v>
      </c>
      <c r="M14" s="153">
        <v>4072</v>
      </c>
      <c r="P14" s="5"/>
    </row>
    <row r="15" spans="1:16" ht="14.25" customHeight="1">
      <c r="A15" s="24">
        <v>3221</v>
      </c>
      <c r="B15" s="25" t="s">
        <v>92</v>
      </c>
      <c r="C15" s="23">
        <f>SUM(D15,E15,F15,G15,H15,K15)</f>
        <v>108700</v>
      </c>
      <c r="D15" s="16">
        <v>94700</v>
      </c>
      <c r="E15" s="16"/>
      <c r="F15" s="16">
        <v>12000</v>
      </c>
      <c r="G15" s="16"/>
      <c r="H15" s="16"/>
      <c r="I15" s="23"/>
      <c r="J15" s="23"/>
      <c r="K15" s="16">
        <v>2000</v>
      </c>
      <c r="L15" s="153">
        <v>110657</v>
      </c>
      <c r="M15" s="153">
        <v>110657</v>
      </c>
      <c r="P15" s="5"/>
    </row>
    <row r="16" spans="1:16" ht="14.25" customHeight="1">
      <c r="A16" s="24">
        <v>3222</v>
      </c>
      <c r="B16" s="25" t="s">
        <v>24</v>
      </c>
      <c r="C16" s="23">
        <f>SUM(D16,F16,G16)</f>
        <v>310249</v>
      </c>
      <c r="D16" s="16">
        <v>110324</v>
      </c>
      <c r="E16" s="23"/>
      <c r="F16" s="16">
        <v>199925</v>
      </c>
      <c r="G16" s="16"/>
      <c r="H16" s="23"/>
      <c r="I16" s="23"/>
      <c r="J16" s="23"/>
      <c r="K16" s="23"/>
      <c r="L16" s="153">
        <v>254753</v>
      </c>
      <c r="M16" s="153">
        <v>254753</v>
      </c>
      <c r="P16" s="5"/>
    </row>
    <row r="17" spans="1:16" ht="14.25" customHeight="1">
      <c r="A17" s="24">
        <v>3223</v>
      </c>
      <c r="B17" s="25" t="s">
        <v>93</v>
      </c>
      <c r="C17" s="23">
        <f>SUM(D17,F17)</f>
        <v>253850</v>
      </c>
      <c r="D17" s="16">
        <v>250000</v>
      </c>
      <c r="E17" s="23"/>
      <c r="F17" s="16">
        <v>3850</v>
      </c>
      <c r="G17" s="16"/>
      <c r="H17" s="23"/>
      <c r="I17" s="23"/>
      <c r="J17" s="23"/>
      <c r="K17" s="23"/>
      <c r="L17" s="153">
        <v>315833</v>
      </c>
      <c r="M17" s="153">
        <v>315833</v>
      </c>
      <c r="P17" s="5"/>
    </row>
    <row r="18" spans="1:16" ht="14.25" customHeight="1">
      <c r="A18" s="24">
        <v>3224</v>
      </c>
      <c r="B18" s="25" t="s">
        <v>94</v>
      </c>
      <c r="C18" s="23">
        <f>SUM(D18,F18,H18)</f>
        <v>20000</v>
      </c>
      <c r="D18" s="16">
        <v>5000</v>
      </c>
      <c r="E18" s="23"/>
      <c r="F18" s="16">
        <v>5000</v>
      </c>
      <c r="G18" s="16"/>
      <c r="H18" s="16">
        <v>10000</v>
      </c>
      <c r="I18" s="23"/>
      <c r="J18" s="23"/>
      <c r="K18" s="23"/>
      <c r="L18" s="153">
        <v>20360</v>
      </c>
      <c r="M18" s="153">
        <v>20360</v>
      </c>
      <c r="P18" s="5"/>
    </row>
    <row r="19" spans="1:16" ht="14.25" customHeight="1">
      <c r="A19" s="24">
        <v>3225</v>
      </c>
      <c r="B19" s="25" t="s">
        <v>95</v>
      </c>
      <c r="C19" s="23">
        <f>SUM(D19,E19,F19,H19)</f>
        <v>15000</v>
      </c>
      <c r="D19" s="16">
        <v>5000</v>
      </c>
      <c r="E19" s="16"/>
      <c r="F19" s="16">
        <v>10000</v>
      </c>
      <c r="G19" s="16"/>
      <c r="H19" s="16"/>
      <c r="I19" s="23"/>
      <c r="J19" s="23"/>
      <c r="K19" s="23"/>
      <c r="L19" s="153">
        <v>15270</v>
      </c>
      <c r="M19" s="153">
        <v>15270</v>
      </c>
      <c r="P19" s="5"/>
    </row>
    <row r="20" spans="1:16" ht="14.25" customHeight="1">
      <c r="A20" s="24">
        <v>3227</v>
      </c>
      <c r="B20" s="25" t="s">
        <v>96</v>
      </c>
      <c r="C20" s="23">
        <f>SUM(D20,F20)</f>
        <v>3000</v>
      </c>
      <c r="D20" s="16">
        <v>0</v>
      </c>
      <c r="E20" s="23"/>
      <c r="F20" s="16">
        <v>3000</v>
      </c>
      <c r="G20" s="16"/>
      <c r="H20" s="23"/>
      <c r="I20" s="23"/>
      <c r="J20" s="23"/>
      <c r="K20" s="23"/>
      <c r="L20" s="153">
        <v>3054</v>
      </c>
      <c r="M20" s="153">
        <v>3054</v>
      </c>
      <c r="P20" s="5"/>
    </row>
    <row r="21" spans="1:16" ht="14.25" customHeight="1">
      <c r="A21" s="24">
        <v>3231</v>
      </c>
      <c r="B21" s="25" t="s">
        <v>97</v>
      </c>
      <c r="C21" s="23">
        <f>SUM(D21,F21,)</f>
        <v>43000</v>
      </c>
      <c r="D21" s="16">
        <v>40000</v>
      </c>
      <c r="E21" s="23"/>
      <c r="F21" s="16">
        <v>3000</v>
      </c>
      <c r="G21" s="16"/>
      <c r="H21" s="23"/>
      <c r="I21" s="23"/>
      <c r="J21" s="23"/>
      <c r="K21" s="23"/>
      <c r="L21" s="153">
        <v>43774</v>
      </c>
      <c r="M21" s="153">
        <v>43774</v>
      </c>
      <c r="P21" s="5"/>
    </row>
    <row r="22" spans="1:16" ht="14.25" customHeight="1">
      <c r="A22" s="24">
        <v>3232</v>
      </c>
      <c r="B22" s="25" t="s">
        <v>98</v>
      </c>
      <c r="C22" s="23">
        <f>SUM(D22,F22,H22)</f>
        <v>297080</v>
      </c>
      <c r="D22" s="16">
        <v>267080</v>
      </c>
      <c r="E22" s="23"/>
      <c r="F22" s="16">
        <v>5000</v>
      </c>
      <c r="G22" s="16"/>
      <c r="H22" s="16">
        <v>25000</v>
      </c>
      <c r="I22" s="23"/>
      <c r="J22" s="23"/>
      <c r="K22" s="23"/>
      <c r="L22" s="153">
        <v>302427</v>
      </c>
      <c r="M22" s="153">
        <v>302427</v>
      </c>
      <c r="P22" s="5"/>
    </row>
    <row r="23" spans="1:16" ht="14.25" customHeight="1">
      <c r="A23" s="24">
        <v>3233</v>
      </c>
      <c r="B23" s="25" t="s">
        <v>99</v>
      </c>
      <c r="C23" s="23">
        <f>SUM(F23)</f>
        <v>2000</v>
      </c>
      <c r="D23" s="23">
        <v>0</v>
      </c>
      <c r="E23" s="23"/>
      <c r="F23" s="16">
        <v>2000</v>
      </c>
      <c r="G23" s="16"/>
      <c r="H23" s="23"/>
      <c r="I23" s="23"/>
      <c r="J23" s="23"/>
      <c r="K23" s="23"/>
      <c r="L23" s="153">
        <v>2000</v>
      </c>
      <c r="M23" s="153">
        <v>2000</v>
      </c>
      <c r="P23" s="5"/>
    </row>
    <row r="24" spans="1:16" ht="14.25" customHeight="1">
      <c r="A24" s="24">
        <v>3234</v>
      </c>
      <c r="B24" s="25" t="s">
        <v>100</v>
      </c>
      <c r="C24" s="23">
        <f>SUM(D24,F24)</f>
        <v>76000</v>
      </c>
      <c r="D24" s="16">
        <v>70000</v>
      </c>
      <c r="E24" s="23"/>
      <c r="F24" s="16">
        <v>6000</v>
      </c>
      <c r="G24" s="16"/>
      <c r="H24" s="23"/>
      <c r="I24" s="23"/>
      <c r="J24" s="23"/>
      <c r="K24" s="23"/>
      <c r="L24" s="153">
        <v>77368</v>
      </c>
      <c r="M24" s="153">
        <v>77368</v>
      </c>
      <c r="P24" s="5"/>
    </row>
    <row r="25" spans="1:16" ht="14.25" customHeight="1">
      <c r="A25" s="24">
        <v>3235</v>
      </c>
      <c r="B25" s="25" t="s">
        <v>27</v>
      </c>
      <c r="C25" s="23">
        <f>SUM(D25)</f>
        <v>0</v>
      </c>
      <c r="D25" s="16">
        <v>0</v>
      </c>
      <c r="E25" s="23"/>
      <c r="F25" s="23">
        <v>0</v>
      </c>
      <c r="G25" s="16"/>
      <c r="H25" s="23"/>
      <c r="I25" s="23"/>
      <c r="J25" s="23"/>
      <c r="K25" s="23"/>
      <c r="L25" s="153">
        <v>0</v>
      </c>
      <c r="M25" s="153">
        <v>0</v>
      </c>
      <c r="P25" s="5"/>
    </row>
    <row r="26" spans="1:16" ht="14.25" customHeight="1">
      <c r="A26" s="24">
        <v>3236</v>
      </c>
      <c r="B26" s="25" t="s">
        <v>101</v>
      </c>
      <c r="C26" s="23">
        <f>SUM(D26,F26)</f>
        <v>18000</v>
      </c>
      <c r="D26" s="16">
        <v>18000</v>
      </c>
      <c r="E26" s="23"/>
      <c r="F26" s="16"/>
      <c r="G26" s="16"/>
      <c r="H26" s="23"/>
      <c r="I26" s="23"/>
      <c r="J26" s="23"/>
      <c r="K26" s="23"/>
      <c r="L26" s="153">
        <v>18324</v>
      </c>
      <c r="M26" s="153">
        <v>18324</v>
      </c>
      <c r="P26" s="5"/>
    </row>
    <row r="27" spans="1:16" ht="14.25" customHeight="1">
      <c r="A27" s="24">
        <v>3237</v>
      </c>
      <c r="B27" s="25" t="s">
        <v>28</v>
      </c>
      <c r="C27" s="23">
        <f>SUM(D27,E27,F27,G27,H27,K27)</f>
        <v>18000</v>
      </c>
      <c r="D27" s="16">
        <v>2000</v>
      </c>
      <c r="E27" s="16"/>
      <c r="F27" s="16">
        <v>8000</v>
      </c>
      <c r="G27" s="16"/>
      <c r="H27" s="16">
        <v>3000</v>
      </c>
      <c r="I27" s="23"/>
      <c r="J27" s="23"/>
      <c r="K27" s="16">
        <v>5000</v>
      </c>
      <c r="L27" s="153">
        <v>18324</v>
      </c>
      <c r="M27" s="153">
        <v>18324</v>
      </c>
      <c r="P27" s="5"/>
    </row>
    <row r="28" spans="1:16" ht="14.25" customHeight="1">
      <c r="A28" s="24">
        <v>3238</v>
      </c>
      <c r="B28" s="25" t="s">
        <v>102</v>
      </c>
      <c r="C28" s="23">
        <f>SUM(D28,H28,F28)</f>
        <v>15000</v>
      </c>
      <c r="D28" s="16">
        <v>13000</v>
      </c>
      <c r="E28" s="23"/>
      <c r="F28" s="16">
        <v>2000</v>
      </c>
      <c r="G28" s="16"/>
      <c r="H28" s="16"/>
      <c r="I28" s="23"/>
      <c r="J28" s="23"/>
      <c r="K28" s="23"/>
      <c r="L28" s="153">
        <v>15270</v>
      </c>
      <c r="M28" s="153">
        <v>15270</v>
      </c>
      <c r="P28" s="5"/>
    </row>
    <row r="29" spans="1:16" ht="14.25" customHeight="1">
      <c r="A29" s="24">
        <v>3239</v>
      </c>
      <c r="B29" s="25" t="s">
        <v>29</v>
      </c>
      <c r="C29" s="23">
        <f>SUM(D29,F29,G29,H29,I29)</f>
        <v>115000</v>
      </c>
      <c r="D29" s="16">
        <v>102000</v>
      </c>
      <c r="E29" s="23"/>
      <c r="F29" s="16">
        <v>10000</v>
      </c>
      <c r="G29" s="16"/>
      <c r="H29" s="16">
        <v>3000</v>
      </c>
      <c r="I29" s="16"/>
      <c r="J29" s="23"/>
      <c r="K29" s="23"/>
      <c r="L29" s="153">
        <v>117070</v>
      </c>
      <c r="M29" s="153">
        <v>117070</v>
      </c>
      <c r="P29" s="5"/>
    </row>
    <row r="30" spans="1:16" ht="14.25" customHeight="1">
      <c r="A30" s="24">
        <v>3241</v>
      </c>
      <c r="B30" s="25" t="s">
        <v>103</v>
      </c>
      <c r="C30" s="23">
        <f>SUM(K30)</f>
        <v>0</v>
      </c>
      <c r="D30" s="23">
        <v>0</v>
      </c>
      <c r="E30" s="23"/>
      <c r="F30" s="23"/>
      <c r="G30" s="16"/>
      <c r="H30" s="23"/>
      <c r="I30" s="23"/>
      <c r="J30" s="23"/>
      <c r="K30" s="16"/>
      <c r="L30" s="153">
        <v>0</v>
      </c>
      <c r="M30" s="153">
        <v>0</v>
      </c>
      <c r="P30" s="5"/>
    </row>
    <row r="31" spans="1:16" ht="14.25" customHeight="1">
      <c r="A31" s="24">
        <v>3292</v>
      </c>
      <c r="B31" s="25" t="s">
        <v>104</v>
      </c>
      <c r="C31" s="23">
        <f>SUM(D31)</f>
        <v>15000</v>
      </c>
      <c r="D31" s="16">
        <v>15000</v>
      </c>
      <c r="E31" s="23"/>
      <c r="F31" s="23"/>
      <c r="G31" s="16"/>
      <c r="H31" s="23"/>
      <c r="I31" s="23"/>
      <c r="J31" s="23"/>
      <c r="K31" s="23"/>
      <c r="L31" s="153">
        <v>15270</v>
      </c>
      <c r="M31" s="153">
        <v>15270</v>
      </c>
      <c r="P31" s="5"/>
    </row>
    <row r="32" spans="1:16" ht="14.25" customHeight="1">
      <c r="A32" s="24">
        <v>3293</v>
      </c>
      <c r="B32" s="25" t="s">
        <v>105</v>
      </c>
      <c r="C32" s="23">
        <f>SUM(D32,E32,F32,G32,H32)</f>
        <v>13000</v>
      </c>
      <c r="D32" s="16">
        <v>2000</v>
      </c>
      <c r="E32" s="16"/>
      <c r="F32" s="16">
        <v>5000</v>
      </c>
      <c r="G32" s="16"/>
      <c r="H32" s="16">
        <v>6000</v>
      </c>
      <c r="I32" s="23"/>
      <c r="J32" s="23"/>
      <c r="K32" s="23"/>
      <c r="L32" s="153">
        <v>13234</v>
      </c>
      <c r="M32" s="153">
        <v>13234</v>
      </c>
      <c r="P32" s="5"/>
    </row>
    <row r="33" spans="1:16" ht="14.25" customHeight="1">
      <c r="A33" s="24">
        <v>3294</v>
      </c>
      <c r="B33" s="25" t="s">
        <v>106</v>
      </c>
      <c r="C33" s="23">
        <f>SUM(F33,D33)</f>
        <v>1000</v>
      </c>
      <c r="D33" s="16">
        <v>1000</v>
      </c>
      <c r="E33" s="23"/>
      <c r="F33" s="16"/>
      <c r="G33" s="16"/>
      <c r="H33" s="23"/>
      <c r="I33" s="23"/>
      <c r="J33" s="23"/>
      <c r="K33" s="23"/>
      <c r="L33" s="153">
        <v>1100</v>
      </c>
      <c r="M33" s="153">
        <v>1100</v>
      </c>
      <c r="P33" s="5"/>
    </row>
    <row r="34" spans="1:16" ht="18" customHeight="1">
      <c r="A34" s="24">
        <v>3295</v>
      </c>
      <c r="B34" s="25" t="s">
        <v>107</v>
      </c>
      <c r="C34" s="23">
        <f>SUM(E34)</f>
        <v>9750</v>
      </c>
      <c r="D34" s="23">
        <v>0</v>
      </c>
      <c r="E34" s="16">
        <v>9750</v>
      </c>
      <c r="F34" s="23"/>
      <c r="G34" s="16"/>
      <c r="H34" s="23"/>
      <c r="I34" s="23"/>
      <c r="J34" s="23"/>
      <c r="K34" s="23"/>
      <c r="L34" s="153">
        <v>9750</v>
      </c>
      <c r="M34" s="153">
        <v>9750</v>
      </c>
      <c r="P34" s="5"/>
    </row>
    <row r="35" spans="1:16" ht="15">
      <c r="A35" s="24">
        <v>3299</v>
      </c>
      <c r="B35" s="25" t="s">
        <v>108</v>
      </c>
      <c r="C35" s="23">
        <f>SUM(D35:K35)</f>
        <v>37500</v>
      </c>
      <c r="D35" s="16">
        <v>25500</v>
      </c>
      <c r="E35" s="23"/>
      <c r="F35" s="16">
        <v>10000</v>
      </c>
      <c r="G35" s="16"/>
      <c r="H35" s="23"/>
      <c r="I35" s="23"/>
      <c r="J35" s="23"/>
      <c r="K35" s="16">
        <v>2000</v>
      </c>
      <c r="L35" s="153">
        <v>38175</v>
      </c>
      <c r="M35" s="153">
        <v>38175</v>
      </c>
      <c r="P35" s="5"/>
    </row>
    <row r="36" spans="1:16" s="5" customFormat="1" ht="15">
      <c r="A36" s="18">
        <v>34</v>
      </c>
      <c r="B36" s="19" t="s">
        <v>30</v>
      </c>
      <c r="C36" s="23">
        <f>SUM(D36:K36)</f>
        <v>7000</v>
      </c>
      <c r="D36" s="23">
        <f>SUM(D37)</f>
        <v>6000</v>
      </c>
      <c r="E36" s="23">
        <f aca="true" t="shared" si="1" ref="E36:K36">SUM(E39)</f>
        <v>0</v>
      </c>
      <c r="F36" s="23">
        <f>SUM(F37:F39)</f>
        <v>1000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0</v>
      </c>
      <c r="L36" s="23">
        <f>SUM(L37:L39)</f>
        <v>7126</v>
      </c>
      <c r="M36" s="23">
        <f>SUM(M37:M39)</f>
        <v>7126</v>
      </c>
      <c r="P36" s="5">
        <f>SUM(D36:J36)</f>
        <v>7000</v>
      </c>
    </row>
    <row r="37" spans="1:13" s="5" customFormat="1" ht="15">
      <c r="A37" s="15">
        <v>3431</v>
      </c>
      <c r="B37" s="13" t="s">
        <v>110</v>
      </c>
      <c r="C37" s="23">
        <f>SUM(D37,F37)</f>
        <v>7000</v>
      </c>
      <c r="D37" s="16">
        <v>6000</v>
      </c>
      <c r="E37" s="23"/>
      <c r="F37" s="16">
        <v>1000</v>
      </c>
      <c r="G37" s="23"/>
      <c r="H37" s="23"/>
      <c r="I37" s="23"/>
      <c r="J37" s="23"/>
      <c r="K37" s="23"/>
      <c r="L37" s="16">
        <v>7126</v>
      </c>
      <c r="M37" s="16">
        <v>7126</v>
      </c>
    </row>
    <row r="38" spans="1:13" s="5" customFormat="1" ht="15">
      <c r="A38" s="15">
        <v>3433</v>
      </c>
      <c r="B38" s="13" t="s">
        <v>111</v>
      </c>
      <c r="C38" s="23">
        <f>SUM(F38)</f>
        <v>0</v>
      </c>
      <c r="D38" s="23"/>
      <c r="E38" s="23"/>
      <c r="F38" s="16"/>
      <c r="G38" s="23"/>
      <c r="H38" s="23"/>
      <c r="I38" s="23"/>
      <c r="J38" s="23"/>
      <c r="K38" s="23"/>
      <c r="L38" s="16">
        <v>0</v>
      </c>
      <c r="M38" s="16">
        <v>0</v>
      </c>
    </row>
    <row r="39" spans="1:16" ht="15">
      <c r="A39" s="15">
        <v>3434</v>
      </c>
      <c r="B39" s="13" t="s">
        <v>31</v>
      </c>
      <c r="C39" s="16">
        <f>SUM(D39:K39)</f>
        <v>0</v>
      </c>
      <c r="D39" s="16"/>
      <c r="E39" s="82"/>
      <c r="F39" s="16"/>
      <c r="G39" s="16"/>
      <c r="H39" s="16"/>
      <c r="I39" s="16"/>
      <c r="J39" s="16"/>
      <c r="K39" s="16"/>
      <c r="L39" s="16">
        <v>0</v>
      </c>
      <c r="M39" s="16">
        <v>0</v>
      </c>
      <c r="P39" s="5"/>
    </row>
    <row r="40" spans="1:16" ht="15">
      <c r="A40" s="18">
        <v>36</v>
      </c>
      <c r="B40" s="13" t="s">
        <v>142</v>
      </c>
      <c r="C40" s="23">
        <f>SUM(K40)</f>
        <v>5459</v>
      </c>
      <c r="D40" s="16"/>
      <c r="E40" s="82"/>
      <c r="F40" s="16"/>
      <c r="G40" s="16"/>
      <c r="H40" s="16"/>
      <c r="I40" s="16"/>
      <c r="J40" s="16"/>
      <c r="K40" s="23">
        <f>SUM(K41)</f>
        <v>5459</v>
      </c>
      <c r="L40" s="16">
        <v>0</v>
      </c>
      <c r="M40" s="16">
        <v>0</v>
      </c>
      <c r="P40" s="5"/>
    </row>
    <row r="41" spans="1:16" ht="15">
      <c r="A41" s="15">
        <v>36941</v>
      </c>
      <c r="B41" s="13" t="s">
        <v>143</v>
      </c>
      <c r="C41" s="16">
        <f>SUM(K41)</f>
        <v>5459</v>
      </c>
      <c r="D41" s="16"/>
      <c r="E41" s="82"/>
      <c r="F41" s="16"/>
      <c r="G41" s="16"/>
      <c r="H41" s="16"/>
      <c r="I41" s="16"/>
      <c r="J41" s="16"/>
      <c r="K41" s="16">
        <v>5459</v>
      </c>
      <c r="L41" s="16">
        <v>0</v>
      </c>
      <c r="M41" s="16">
        <v>0</v>
      </c>
      <c r="P41" s="5"/>
    </row>
    <row r="42" spans="1:16" ht="15">
      <c r="A42" s="18">
        <v>37</v>
      </c>
      <c r="B42" s="19" t="s">
        <v>136</v>
      </c>
      <c r="C42" s="23">
        <f>SUM(D43:D44)</f>
        <v>221100</v>
      </c>
      <c r="D42" s="23">
        <f>SUM(D43:D44)</f>
        <v>221100</v>
      </c>
      <c r="E42" s="82"/>
      <c r="F42" s="16"/>
      <c r="G42" s="16"/>
      <c r="H42" s="16"/>
      <c r="I42" s="16"/>
      <c r="J42" s="16"/>
      <c r="K42" s="16"/>
      <c r="L42" s="23">
        <f>SUM(L43:L44)</f>
        <v>225080</v>
      </c>
      <c r="M42" s="23">
        <f>SUM(M43:M44)</f>
        <v>225080</v>
      </c>
      <c r="P42" s="5"/>
    </row>
    <row r="43" spans="1:16" ht="15">
      <c r="A43" s="15">
        <v>3721</v>
      </c>
      <c r="B43" s="13" t="s">
        <v>137</v>
      </c>
      <c r="C43" s="16">
        <f>SUM(D43)</f>
        <v>1100</v>
      </c>
      <c r="D43" s="16">
        <v>1100</v>
      </c>
      <c r="E43" s="82"/>
      <c r="F43" s="16"/>
      <c r="G43" s="16"/>
      <c r="H43" s="16"/>
      <c r="I43" s="16"/>
      <c r="J43" s="16"/>
      <c r="K43" s="16"/>
      <c r="L43" s="16">
        <v>1120</v>
      </c>
      <c r="M43" s="16">
        <v>1120</v>
      </c>
      <c r="P43" s="5"/>
    </row>
    <row r="44" spans="1:16" ht="15">
      <c r="A44" s="15">
        <v>3722</v>
      </c>
      <c r="B44" s="13" t="s">
        <v>138</v>
      </c>
      <c r="C44" s="16">
        <f>SUM(D44)</f>
        <v>220000</v>
      </c>
      <c r="D44" s="16">
        <v>220000</v>
      </c>
      <c r="E44" s="82"/>
      <c r="F44" s="16"/>
      <c r="G44" s="16"/>
      <c r="H44" s="16"/>
      <c r="I44" s="16"/>
      <c r="J44" s="16"/>
      <c r="K44" s="16"/>
      <c r="L44" s="16">
        <v>223960</v>
      </c>
      <c r="M44" s="16">
        <v>223960</v>
      </c>
      <c r="P44" s="5"/>
    </row>
    <row r="45" spans="1:16" ht="15">
      <c r="A45" s="18">
        <v>3</v>
      </c>
      <c r="B45" s="19" t="s">
        <v>112</v>
      </c>
      <c r="C45" s="23">
        <f>SUM(D45,E45,F45,G45,H45,I45,K45)</f>
        <v>10889279</v>
      </c>
      <c r="D45" s="23">
        <f>SUM(D6,D11,D36,D42)</f>
        <v>2056839</v>
      </c>
      <c r="E45" s="151">
        <f>SUM(E6,E11)</f>
        <v>8481706</v>
      </c>
      <c r="F45" s="23">
        <f>SUM(F11,F37)</f>
        <v>289275</v>
      </c>
      <c r="G45" s="23">
        <f>SUM(G11)</f>
        <v>0</v>
      </c>
      <c r="H45" s="23">
        <f>SUM(H11)</f>
        <v>47000</v>
      </c>
      <c r="I45" s="23">
        <f>SUM(I29)</f>
        <v>0</v>
      </c>
      <c r="J45" s="23">
        <v>0</v>
      </c>
      <c r="K45" s="23">
        <f>SUM(K11,K40)</f>
        <v>14459</v>
      </c>
      <c r="L45" s="23">
        <f>SUM(L6,L11,L36,L42)</f>
        <v>11101894</v>
      </c>
      <c r="M45" s="23">
        <f>SUM(M6,M11,M36,M42)</f>
        <v>11101894</v>
      </c>
      <c r="P45" s="5"/>
    </row>
    <row r="46" spans="1:16" ht="30">
      <c r="A46" s="26">
        <v>42</v>
      </c>
      <c r="B46" s="27" t="s">
        <v>34</v>
      </c>
      <c r="C46" s="23">
        <f>SUM(D46:E46,F46,H46,J46)</f>
        <v>551800</v>
      </c>
      <c r="D46" s="23">
        <f>SUM(D47:D53,D55)</f>
        <v>536000</v>
      </c>
      <c r="E46" s="23">
        <f>SUM(E47:E52)</f>
        <v>0</v>
      </c>
      <c r="F46" s="23">
        <v>0</v>
      </c>
      <c r="G46" s="23">
        <f>SUM(G52)</f>
        <v>0</v>
      </c>
      <c r="H46" s="23">
        <f>SUM(H47:H52)</f>
        <v>13000</v>
      </c>
      <c r="I46" s="23">
        <f>SUM(I52)</f>
        <v>0</v>
      </c>
      <c r="J46" s="23">
        <f>SUM(J52)</f>
        <v>2800</v>
      </c>
      <c r="K46" s="23">
        <f>SUM(K52)</f>
        <v>0</v>
      </c>
      <c r="L46" s="28">
        <f>SUM(L47:L53)</f>
        <v>403000</v>
      </c>
      <c r="M46" s="28">
        <f>SUM(M47:M53)</f>
        <v>403000</v>
      </c>
      <c r="P46" s="91">
        <f>SUM(D46:J46)</f>
        <v>551800</v>
      </c>
    </row>
    <row r="47" spans="1:16" ht="15">
      <c r="A47" s="149">
        <v>4221</v>
      </c>
      <c r="B47" s="150" t="s">
        <v>113</v>
      </c>
      <c r="C47" s="23">
        <f>SUM(D47,E47,F47,H47)</f>
        <v>30000</v>
      </c>
      <c r="D47" s="16">
        <v>30000</v>
      </c>
      <c r="E47" s="16"/>
      <c r="F47" s="16"/>
      <c r="G47" s="23"/>
      <c r="H47" s="16"/>
      <c r="I47" s="23"/>
      <c r="J47" s="23"/>
      <c r="K47" s="23"/>
      <c r="L47" s="148">
        <v>50000</v>
      </c>
      <c r="M47" s="148">
        <v>50000</v>
      </c>
      <c r="P47" s="91"/>
    </row>
    <row r="48" spans="1:16" ht="15">
      <c r="A48" s="149">
        <v>4222</v>
      </c>
      <c r="B48" s="150" t="s">
        <v>114</v>
      </c>
      <c r="C48" s="23"/>
      <c r="D48" s="23"/>
      <c r="E48" s="23"/>
      <c r="F48" s="23"/>
      <c r="G48" s="23"/>
      <c r="H48" s="23"/>
      <c r="I48" s="23"/>
      <c r="J48" s="23"/>
      <c r="K48" s="23"/>
      <c r="L48" s="148"/>
      <c r="M48" s="148"/>
      <c r="P48" s="91"/>
    </row>
    <row r="49" spans="1:16" ht="15">
      <c r="A49" s="149">
        <v>4223</v>
      </c>
      <c r="B49" s="150" t="s">
        <v>115</v>
      </c>
      <c r="C49" s="23">
        <f>SUM(D49)</f>
        <v>0</v>
      </c>
      <c r="D49" s="16"/>
      <c r="E49" s="23"/>
      <c r="F49" s="23"/>
      <c r="G49" s="23"/>
      <c r="H49" s="23"/>
      <c r="I49" s="23"/>
      <c r="J49" s="23"/>
      <c r="K49" s="23"/>
      <c r="L49" s="148">
        <v>20000</v>
      </c>
      <c r="M49" s="148">
        <v>20000</v>
      </c>
      <c r="P49" s="91"/>
    </row>
    <row r="50" spans="1:16" ht="15">
      <c r="A50" s="149">
        <v>4226</v>
      </c>
      <c r="B50" s="150" t="s">
        <v>116</v>
      </c>
      <c r="C50" s="23">
        <f>SUM(D50,H50)</f>
        <v>6000</v>
      </c>
      <c r="D50" s="16">
        <v>6000</v>
      </c>
      <c r="E50" s="23"/>
      <c r="F50" s="23"/>
      <c r="G50" s="23"/>
      <c r="H50" s="16"/>
      <c r="I50" s="23"/>
      <c r="J50" s="23"/>
      <c r="K50" s="23"/>
      <c r="L50" s="148">
        <v>10000</v>
      </c>
      <c r="M50" s="148">
        <v>10000</v>
      </c>
      <c r="P50" s="91"/>
    </row>
    <row r="51" spans="1:16" ht="15">
      <c r="A51" s="149">
        <v>4227</v>
      </c>
      <c r="B51" s="150" t="s">
        <v>117</v>
      </c>
      <c r="C51" s="23">
        <f>SUM(D51:J51)</f>
        <v>63000</v>
      </c>
      <c r="D51" s="16">
        <v>50000</v>
      </c>
      <c r="E51" s="23"/>
      <c r="F51" s="16"/>
      <c r="G51" s="23"/>
      <c r="H51" s="16">
        <v>13000</v>
      </c>
      <c r="I51" s="23"/>
      <c r="J51" s="23"/>
      <c r="K51" s="23"/>
      <c r="L51" s="148">
        <v>20000</v>
      </c>
      <c r="M51" s="148">
        <v>20000</v>
      </c>
      <c r="P51" s="91"/>
    </row>
    <row r="52" spans="1:16" ht="15">
      <c r="A52" s="149">
        <v>4241</v>
      </c>
      <c r="B52" s="150" t="s">
        <v>118</v>
      </c>
      <c r="C52" s="23">
        <f>SUM(D52:K52)</f>
        <v>22800</v>
      </c>
      <c r="D52" s="89">
        <v>20000</v>
      </c>
      <c r="E52" s="89"/>
      <c r="F52" s="89"/>
      <c r="G52" s="89"/>
      <c r="H52" s="89"/>
      <c r="I52" s="89"/>
      <c r="J52" s="89">
        <v>2800</v>
      </c>
      <c r="K52" s="89"/>
      <c r="L52" s="89">
        <v>23000</v>
      </c>
      <c r="M52" s="89">
        <v>23000</v>
      </c>
      <c r="P52" s="5"/>
    </row>
    <row r="53" spans="1:16" ht="15">
      <c r="A53" s="149">
        <v>4241</v>
      </c>
      <c r="B53" s="150" t="s">
        <v>139</v>
      </c>
      <c r="C53" s="23">
        <f>SUM(D53)</f>
        <v>280000</v>
      </c>
      <c r="D53" s="89">
        <v>280000</v>
      </c>
      <c r="E53" s="89"/>
      <c r="F53" s="89"/>
      <c r="G53" s="89"/>
      <c r="H53" s="89"/>
      <c r="I53" s="89"/>
      <c r="J53" s="89"/>
      <c r="K53" s="89"/>
      <c r="L53" s="152">
        <v>280000</v>
      </c>
      <c r="M53" s="152">
        <v>280000</v>
      </c>
      <c r="P53" s="5"/>
    </row>
    <row r="54" spans="1:16" ht="30">
      <c r="A54" s="26">
        <v>45</v>
      </c>
      <c r="B54" s="27" t="s">
        <v>34</v>
      </c>
      <c r="C54" s="23">
        <f>SUM(D54:K54)</f>
        <v>150000</v>
      </c>
      <c r="D54" s="23">
        <f>SUM(D55)</f>
        <v>150000</v>
      </c>
      <c r="E54" s="23">
        <f aca="true" t="shared" si="2" ref="E54:K54">SUM(E55)</f>
        <v>0</v>
      </c>
      <c r="F54" s="23">
        <f t="shared" si="2"/>
        <v>0</v>
      </c>
      <c r="G54" s="23">
        <f t="shared" si="2"/>
        <v>0</v>
      </c>
      <c r="H54" s="23">
        <f t="shared" si="2"/>
        <v>0</v>
      </c>
      <c r="I54" s="23">
        <f t="shared" si="2"/>
        <v>0</v>
      </c>
      <c r="J54" s="23">
        <f t="shared" si="2"/>
        <v>0</v>
      </c>
      <c r="K54" s="23">
        <f t="shared" si="2"/>
        <v>0</v>
      </c>
      <c r="L54" s="28">
        <v>0</v>
      </c>
      <c r="M54" s="81">
        <v>0</v>
      </c>
      <c r="P54" s="91">
        <f>SUM(D54:J54)</f>
        <v>150000</v>
      </c>
    </row>
    <row r="55" spans="1:16" ht="15">
      <c r="A55" s="83">
        <v>4511</v>
      </c>
      <c r="B55" s="84" t="s">
        <v>119</v>
      </c>
      <c r="C55" s="90">
        <f>SUM(D55:K55)</f>
        <v>150000</v>
      </c>
      <c r="D55" s="16">
        <v>150000</v>
      </c>
      <c r="E55" s="16"/>
      <c r="F55" s="16"/>
      <c r="G55" s="16"/>
      <c r="H55" s="16"/>
      <c r="I55" s="16"/>
      <c r="J55" s="16"/>
      <c r="K55" s="16"/>
      <c r="L55" s="16">
        <v>500000</v>
      </c>
      <c r="M55" s="17">
        <v>500000</v>
      </c>
      <c r="P55" s="5"/>
    </row>
    <row r="56" spans="1:16" s="30" customFormat="1" ht="15">
      <c r="A56" s="182" t="s">
        <v>120</v>
      </c>
      <c r="B56" s="183"/>
      <c r="C56" s="29">
        <f>SUM(D56,E56,F56,H56,J56)</f>
        <v>551800</v>
      </c>
      <c r="D56" s="29">
        <f>SUM(D47:D53,D55)</f>
        <v>536000</v>
      </c>
      <c r="E56" s="29">
        <f>SUM(E46)</f>
        <v>0</v>
      </c>
      <c r="F56" s="29">
        <f>SUM(F47:F52)</f>
        <v>0</v>
      </c>
      <c r="G56" s="29">
        <v>0</v>
      </c>
      <c r="H56" s="29">
        <f>SUM(H47:H54)</f>
        <v>13000</v>
      </c>
      <c r="I56" s="29">
        <v>0</v>
      </c>
      <c r="J56" s="29">
        <f>SUM(J52)</f>
        <v>2800</v>
      </c>
      <c r="K56" s="29">
        <v>0</v>
      </c>
      <c r="L56" s="29">
        <f>SUM(L46,L55)</f>
        <v>903000</v>
      </c>
      <c r="M56" s="29">
        <f>SUM(M46,M55)</f>
        <v>903000</v>
      </c>
      <c r="P56" s="5"/>
    </row>
    <row r="57" spans="1:4" s="6" customFormat="1" ht="21" customHeight="1" hidden="1">
      <c r="A57" s="175" t="s">
        <v>11</v>
      </c>
      <c r="B57" s="175"/>
      <c r="C57" s="175"/>
      <c r="D57" s="7" t="s">
        <v>61</v>
      </c>
    </row>
    <row r="58" spans="1:15" s="9" customFormat="1" ht="32.25" customHeight="1" hidden="1">
      <c r="A58" s="178" t="s">
        <v>33</v>
      </c>
      <c r="B58" s="180" t="s">
        <v>12</v>
      </c>
      <c r="C58" s="176" t="s">
        <v>42</v>
      </c>
      <c r="D58" s="172" t="s">
        <v>4</v>
      </c>
      <c r="E58" s="172" t="s">
        <v>5</v>
      </c>
      <c r="F58" s="172" t="s">
        <v>6</v>
      </c>
      <c r="G58" s="172" t="s">
        <v>7</v>
      </c>
      <c r="H58" s="172" t="s">
        <v>10</v>
      </c>
      <c r="I58" s="172" t="s">
        <v>9</v>
      </c>
      <c r="J58" s="172" t="s">
        <v>8</v>
      </c>
      <c r="K58" s="172">
        <v>922</v>
      </c>
      <c r="L58" s="169" t="s">
        <v>43</v>
      </c>
      <c r="M58" s="169" t="s">
        <v>44</v>
      </c>
      <c r="N58" s="8" t="s">
        <v>13</v>
      </c>
      <c r="O58" s="8" t="s">
        <v>14</v>
      </c>
    </row>
    <row r="59" spans="1:15" s="9" customFormat="1" ht="60.75" customHeight="1" hidden="1">
      <c r="A59" s="179"/>
      <c r="B59" s="181"/>
      <c r="C59" s="177"/>
      <c r="D59" s="173"/>
      <c r="E59" s="173"/>
      <c r="F59" s="173"/>
      <c r="G59" s="173"/>
      <c r="H59" s="173"/>
      <c r="I59" s="173"/>
      <c r="J59" s="173"/>
      <c r="K59" s="173"/>
      <c r="L59" s="170"/>
      <c r="M59" s="170"/>
      <c r="N59" s="10"/>
      <c r="O59" s="10"/>
    </row>
    <row r="60" spans="1:15" ht="14.25" customHeight="1" hidden="1">
      <c r="A60" s="36">
        <v>32</v>
      </c>
      <c r="B60" s="11" t="s">
        <v>18</v>
      </c>
      <c r="C60" s="12">
        <f aca="true" t="shared" si="3" ref="C60:C65">SUM(D60:K60)</f>
        <v>0</v>
      </c>
      <c r="D60" s="37">
        <f>SUM(D61,D64)</f>
        <v>0</v>
      </c>
      <c r="E60" s="37">
        <f aca="true" t="shared" si="4" ref="E60:J60">SUM(E61,E64)</f>
        <v>0</v>
      </c>
      <c r="F60" s="37">
        <f t="shared" si="4"/>
        <v>0</v>
      </c>
      <c r="G60" s="37">
        <f t="shared" si="4"/>
        <v>0</v>
      </c>
      <c r="H60" s="37">
        <f t="shared" si="4"/>
        <v>0</v>
      </c>
      <c r="I60" s="37">
        <f t="shared" si="4"/>
        <v>0</v>
      </c>
      <c r="J60" s="37">
        <f t="shared" si="4"/>
        <v>0</v>
      </c>
      <c r="K60" s="37">
        <f>SUM(K61,K64)</f>
        <v>0</v>
      </c>
      <c r="L60" s="37">
        <f>SUM(C60*1.1)</f>
        <v>0</v>
      </c>
      <c r="M60" s="38">
        <f>SUM(L60*1.099)</f>
        <v>0</v>
      </c>
      <c r="N60" s="1">
        <v>0</v>
      </c>
      <c r="O60" s="1">
        <v>0</v>
      </c>
    </row>
    <row r="61" spans="1:15" ht="14.25" customHeight="1" hidden="1">
      <c r="A61" s="18">
        <v>321</v>
      </c>
      <c r="B61" s="19" t="s">
        <v>19</v>
      </c>
      <c r="C61" s="14">
        <f t="shared" si="3"/>
        <v>0</v>
      </c>
      <c r="D61" s="23">
        <f>SUM(D62:D63)</f>
        <v>0</v>
      </c>
      <c r="E61" s="23">
        <f aca="true" t="shared" si="5" ref="E61:M61">SUM(E62:E63)</f>
        <v>0</v>
      </c>
      <c r="F61" s="23">
        <f t="shared" si="5"/>
        <v>0</v>
      </c>
      <c r="G61" s="23">
        <f t="shared" si="5"/>
        <v>0</v>
      </c>
      <c r="H61" s="23">
        <f t="shared" si="5"/>
        <v>0</v>
      </c>
      <c r="I61" s="23">
        <f t="shared" si="5"/>
        <v>0</v>
      </c>
      <c r="J61" s="23">
        <f t="shared" si="5"/>
        <v>0</v>
      </c>
      <c r="K61" s="23">
        <f>SUM(K62:K63)</f>
        <v>0</v>
      </c>
      <c r="L61" s="23">
        <f t="shared" si="5"/>
        <v>0</v>
      </c>
      <c r="M61" s="39">
        <f t="shared" si="5"/>
        <v>0</v>
      </c>
      <c r="N61" s="1">
        <v>0</v>
      </c>
      <c r="O61" s="1">
        <v>0</v>
      </c>
    </row>
    <row r="62" spans="1:15" ht="27.75" customHeight="1" hidden="1">
      <c r="A62" s="40">
        <v>3212</v>
      </c>
      <c r="B62" s="41" t="s">
        <v>20</v>
      </c>
      <c r="C62" s="42">
        <f t="shared" si="3"/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43"/>
      <c r="N62" s="1">
        <v>0</v>
      </c>
      <c r="O62" s="1">
        <v>0</v>
      </c>
    </row>
    <row r="63" spans="1:15" ht="14.25" customHeight="1" hidden="1">
      <c r="A63" s="40">
        <v>3213</v>
      </c>
      <c r="B63" s="41" t="s">
        <v>21</v>
      </c>
      <c r="C63" s="42">
        <f t="shared" si="3"/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43"/>
      <c r="N63" s="1">
        <v>0</v>
      </c>
      <c r="O63" s="1">
        <v>0</v>
      </c>
    </row>
    <row r="64" spans="1:15" ht="14.25" customHeight="1" hidden="1">
      <c r="A64" s="18">
        <v>322</v>
      </c>
      <c r="B64" s="19" t="s">
        <v>22</v>
      </c>
      <c r="C64" s="14">
        <f t="shared" si="3"/>
        <v>0</v>
      </c>
      <c r="D64" s="23">
        <f>SUM(D65)</f>
        <v>0</v>
      </c>
      <c r="E64" s="23">
        <f aca="true" t="shared" si="6" ref="E64:M64">SUM(E65)</f>
        <v>0</v>
      </c>
      <c r="F64" s="23">
        <f t="shared" si="6"/>
        <v>0</v>
      </c>
      <c r="G64" s="23">
        <f t="shared" si="6"/>
        <v>0</v>
      </c>
      <c r="H64" s="23">
        <f t="shared" si="6"/>
        <v>0</v>
      </c>
      <c r="I64" s="23">
        <f t="shared" si="6"/>
        <v>0</v>
      </c>
      <c r="J64" s="23">
        <f t="shared" si="6"/>
        <v>0</v>
      </c>
      <c r="K64" s="23">
        <f t="shared" si="6"/>
        <v>0</v>
      </c>
      <c r="L64" s="23">
        <f t="shared" si="6"/>
        <v>0</v>
      </c>
      <c r="M64" s="39">
        <f t="shared" si="6"/>
        <v>0</v>
      </c>
      <c r="N64" s="1">
        <v>0</v>
      </c>
      <c r="O64" s="1">
        <v>0</v>
      </c>
    </row>
    <row r="65" spans="1:15" ht="14.25" customHeight="1" hidden="1">
      <c r="A65" s="44">
        <v>3225</v>
      </c>
      <c r="B65" s="45" t="s">
        <v>25</v>
      </c>
      <c r="C65" s="46">
        <f t="shared" si="3"/>
        <v>0</v>
      </c>
      <c r="D65" s="47"/>
      <c r="E65" s="48"/>
      <c r="F65" s="47"/>
      <c r="G65" s="48"/>
      <c r="H65" s="48"/>
      <c r="I65" s="48"/>
      <c r="J65" s="48"/>
      <c r="K65" s="48"/>
      <c r="L65" s="47"/>
      <c r="M65" s="49"/>
      <c r="N65" s="1">
        <v>0</v>
      </c>
      <c r="O65" s="1">
        <v>0</v>
      </c>
    </row>
    <row r="66" spans="1:13" s="30" customFormat="1" ht="15" hidden="1">
      <c r="A66" s="182" t="s">
        <v>15</v>
      </c>
      <c r="B66" s="183"/>
      <c r="C66" s="50">
        <f>SUM(C60)</f>
        <v>0</v>
      </c>
      <c r="D66" s="50">
        <f>SUM(D60)</f>
        <v>0</v>
      </c>
      <c r="E66" s="50">
        <f aca="true" t="shared" si="7" ref="E66:M66">SUM(E60)</f>
        <v>0</v>
      </c>
      <c r="F66" s="50">
        <f t="shared" si="7"/>
        <v>0</v>
      </c>
      <c r="G66" s="50">
        <f t="shared" si="7"/>
        <v>0</v>
      </c>
      <c r="H66" s="50">
        <f t="shared" si="7"/>
        <v>0</v>
      </c>
      <c r="I66" s="50">
        <f t="shared" si="7"/>
        <v>0</v>
      </c>
      <c r="J66" s="50">
        <f t="shared" si="7"/>
        <v>0</v>
      </c>
      <c r="K66" s="50">
        <f>SUM(K60)</f>
        <v>0</v>
      </c>
      <c r="L66" s="50">
        <f t="shared" si="7"/>
        <v>0</v>
      </c>
      <c r="M66" s="50">
        <f t="shared" si="7"/>
        <v>0</v>
      </c>
    </row>
    <row r="67" spans="1:13" s="30" customFormat="1" ht="15" hidden="1">
      <c r="A67" s="51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s="30" customFormat="1" ht="15" hidden="1">
      <c r="A68" s="184" t="s">
        <v>11</v>
      </c>
      <c r="B68" s="184"/>
      <c r="C68" s="184"/>
      <c r="D68" s="7" t="s">
        <v>39</v>
      </c>
      <c r="E68" s="6"/>
      <c r="F68" s="6"/>
      <c r="G68" s="32"/>
      <c r="H68" s="32"/>
      <c r="I68" s="32"/>
      <c r="J68" s="32"/>
      <c r="K68" s="32"/>
      <c r="L68" s="32"/>
      <c r="M68" s="32"/>
    </row>
    <row r="69" spans="1:15" s="9" customFormat="1" ht="32.25" customHeight="1" hidden="1">
      <c r="A69" s="178" t="s">
        <v>33</v>
      </c>
      <c r="B69" s="180" t="s">
        <v>12</v>
      </c>
      <c r="C69" s="176" t="s">
        <v>42</v>
      </c>
      <c r="D69" s="172" t="s">
        <v>4</v>
      </c>
      <c r="E69" s="172" t="s">
        <v>5</v>
      </c>
      <c r="F69" s="172" t="s">
        <v>6</v>
      </c>
      <c r="G69" s="172" t="s">
        <v>7</v>
      </c>
      <c r="H69" s="172" t="s">
        <v>10</v>
      </c>
      <c r="I69" s="172" t="s">
        <v>9</v>
      </c>
      <c r="J69" s="172" t="s">
        <v>8</v>
      </c>
      <c r="K69" s="172">
        <v>922</v>
      </c>
      <c r="L69" s="169" t="s">
        <v>43</v>
      </c>
      <c r="M69" s="169" t="s">
        <v>44</v>
      </c>
      <c r="N69" s="8" t="s">
        <v>13</v>
      </c>
      <c r="O69" s="8" t="s">
        <v>14</v>
      </c>
    </row>
    <row r="70" spans="1:15" s="9" customFormat="1" ht="65.25" customHeight="1" hidden="1">
      <c r="A70" s="179"/>
      <c r="B70" s="181"/>
      <c r="C70" s="177"/>
      <c r="D70" s="173"/>
      <c r="E70" s="173"/>
      <c r="F70" s="173"/>
      <c r="G70" s="173"/>
      <c r="H70" s="173"/>
      <c r="I70" s="173"/>
      <c r="J70" s="173"/>
      <c r="K70" s="173"/>
      <c r="L70" s="170"/>
      <c r="M70" s="170"/>
      <c r="N70" s="10"/>
      <c r="O70" s="10"/>
    </row>
    <row r="71" spans="1:15" ht="14.25" customHeight="1" hidden="1">
      <c r="A71" s="36">
        <v>32</v>
      </c>
      <c r="B71" s="11" t="s">
        <v>18</v>
      </c>
      <c r="C71" s="12">
        <f aca="true" t="shared" si="8" ref="C71:C76">SUM(D71:K71)</f>
        <v>0</v>
      </c>
      <c r="D71" s="37">
        <f aca="true" t="shared" si="9" ref="D71:I71">SUM(D72,D75)</f>
        <v>0</v>
      </c>
      <c r="E71" s="37">
        <f t="shared" si="9"/>
        <v>0</v>
      </c>
      <c r="F71" s="37">
        <f t="shared" si="9"/>
        <v>0</v>
      </c>
      <c r="G71" s="37">
        <f t="shared" si="9"/>
        <v>0</v>
      </c>
      <c r="H71" s="37">
        <f t="shared" si="9"/>
        <v>0</v>
      </c>
      <c r="I71" s="37">
        <f t="shared" si="9"/>
        <v>0</v>
      </c>
      <c r="J71" s="37">
        <f>SUM(J72,J75)</f>
        <v>0</v>
      </c>
      <c r="K71" s="37">
        <f>SUM(K72,K75)</f>
        <v>0</v>
      </c>
      <c r="L71" s="37">
        <f>SUM(C71*1.1)</f>
        <v>0</v>
      </c>
      <c r="M71" s="38">
        <f>SUM(L71*1.099)</f>
        <v>0</v>
      </c>
      <c r="N71" s="1">
        <v>0</v>
      </c>
      <c r="O71" s="1">
        <v>0</v>
      </c>
    </row>
    <row r="72" spans="1:15" ht="14.25" customHeight="1" hidden="1">
      <c r="A72" s="18">
        <v>321</v>
      </c>
      <c r="B72" s="19" t="s">
        <v>19</v>
      </c>
      <c r="C72" s="14">
        <f t="shared" si="8"/>
        <v>0</v>
      </c>
      <c r="D72" s="23">
        <f aca="true" t="shared" si="10" ref="D72:M72">SUM(D73:D74)</f>
        <v>0</v>
      </c>
      <c r="E72" s="23">
        <f t="shared" si="10"/>
        <v>0</v>
      </c>
      <c r="F72" s="23">
        <f t="shared" si="10"/>
        <v>0</v>
      </c>
      <c r="G72" s="23">
        <f t="shared" si="10"/>
        <v>0</v>
      </c>
      <c r="H72" s="23">
        <f t="shared" si="10"/>
        <v>0</v>
      </c>
      <c r="I72" s="23">
        <f t="shared" si="10"/>
        <v>0</v>
      </c>
      <c r="J72" s="23">
        <f>SUM(J73:J74)</f>
        <v>0</v>
      </c>
      <c r="K72" s="23">
        <f>SUM(K73:K74)</f>
        <v>0</v>
      </c>
      <c r="L72" s="23">
        <f t="shared" si="10"/>
        <v>0</v>
      </c>
      <c r="M72" s="39">
        <f t="shared" si="10"/>
        <v>0</v>
      </c>
      <c r="N72" s="1">
        <v>0</v>
      </c>
      <c r="O72" s="1">
        <v>0</v>
      </c>
    </row>
    <row r="73" spans="1:15" ht="27.75" customHeight="1" hidden="1">
      <c r="A73" s="40">
        <v>3212</v>
      </c>
      <c r="B73" s="41" t="s">
        <v>20</v>
      </c>
      <c r="C73" s="42">
        <f t="shared" si="8"/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43"/>
      <c r="N73" s="1">
        <v>0</v>
      </c>
      <c r="O73" s="1">
        <v>0</v>
      </c>
    </row>
    <row r="74" spans="1:15" ht="14.25" customHeight="1" hidden="1">
      <c r="A74" s="40">
        <v>3213</v>
      </c>
      <c r="B74" s="41" t="s">
        <v>21</v>
      </c>
      <c r="C74" s="42">
        <f t="shared" si="8"/>
        <v>0</v>
      </c>
      <c r="D74" s="20"/>
      <c r="E74" s="20"/>
      <c r="F74" s="20"/>
      <c r="G74" s="20"/>
      <c r="H74" s="20"/>
      <c r="I74" s="20"/>
      <c r="J74" s="20"/>
      <c r="K74" s="20"/>
      <c r="L74" s="20"/>
      <c r="M74" s="43"/>
      <c r="N74" s="1">
        <v>0</v>
      </c>
      <c r="O74" s="1">
        <v>0</v>
      </c>
    </row>
    <row r="75" spans="1:15" ht="14.25" customHeight="1" hidden="1">
      <c r="A75" s="18">
        <v>322</v>
      </c>
      <c r="B75" s="19" t="s">
        <v>22</v>
      </c>
      <c r="C75" s="14">
        <f t="shared" si="8"/>
        <v>0</v>
      </c>
      <c r="D75" s="23">
        <f aca="true" t="shared" si="11" ref="D75:M75">SUM(D76)</f>
        <v>0</v>
      </c>
      <c r="E75" s="23">
        <f t="shared" si="11"/>
        <v>0</v>
      </c>
      <c r="F75" s="23">
        <f t="shared" si="11"/>
        <v>0</v>
      </c>
      <c r="G75" s="23">
        <f t="shared" si="11"/>
        <v>0</v>
      </c>
      <c r="H75" s="23">
        <f t="shared" si="11"/>
        <v>0</v>
      </c>
      <c r="I75" s="23">
        <f t="shared" si="11"/>
        <v>0</v>
      </c>
      <c r="J75" s="23">
        <f>SUM(J76)</f>
        <v>0</v>
      </c>
      <c r="K75" s="23">
        <f>SUM(K76)</f>
        <v>0</v>
      </c>
      <c r="L75" s="23">
        <f t="shared" si="11"/>
        <v>0</v>
      </c>
      <c r="M75" s="39">
        <f t="shared" si="11"/>
        <v>0</v>
      </c>
      <c r="N75" s="1">
        <v>0</v>
      </c>
      <c r="O75" s="1">
        <v>0</v>
      </c>
    </row>
    <row r="76" spans="1:15" ht="14.25" customHeight="1" hidden="1">
      <c r="A76" s="44">
        <v>3225</v>
      </c>
      <c r="B76" s="45" t="s">
        <v>25</v>
      </c>
      <c r="C76" s="46">
        <f t="shared" si="8"/>
        <v>0</v>
      </c>
      <c r="D76" s="47"/>
      <c r="E76" s="48"/>
      <c r="F76" s="47"/>
      <c r="G76" s="48"/>
      <c r="H76" s="48"/>
      <c r="I76" s="48"/>
      <c r="J76" s="48"/>
      <c r="K76" s="48"/>
      <c r="L76" s="47"/>
      <c r="M76" s="49"/>
      <c r="N76" s="1">
        <v>0</v>
      </c>
      <c r="O76" s="1">
        <v>0</v>
      </c>
    </row>
    <row r="77" spans="1:13" s="30" customFormat="1" ht="15" hidden="1">
      <c r="A77" s="185" t="s">
        <v>15</v>
      </c>
      <c r="B77" s="185"/>
      <c r="C77" s="50">
        <f>SUM(C71)</f>
        <v>0</v>
      </c>
      <c r="D77" s="50">
        <f>SUM(D71)</f>
        <v>0</v>
      </c>
      <c r="E77" s="50">
        <f aca="true" t="shared" si="12" ref="E77:M77">SUM(E71)</f>
        <v>0</v>
      </c>
      <c r="F77" s="50">
        <f t="shared" si="12"/>
        <v>0</v>
      </c>
      <c r="G77" s="50">
        <f t="shared" si="12"/>
        <v>0</v>
      </c>
      <c r="H77" s="50">
        <f t="shared" si="12"/>
        <v>0</v>
      </c>
      <c r="I77" s="50">
        <f t="shared" si="12"/>
        <v>0</v>
      </c>
      <c r="J77" s="50">
        <f>SUM(J71)</f>
        <v>0</v>
      </c>
      <c r="K77" s="50">
        <f>SUM(K71)</f>
        <v>0</v>
      </c>
      <c r="L77" s="50">
        <f t="shared" si="12"/>
        <v>0</v>
      </c>
      <c r="M77" s="50">
        <f t="shared" si="12"/>
        <v>0</v>
      </c>
    </row>
    <row r="78" spans="1:13" s="30" customFormat="1" ht="15" hidden="1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4" s="6" customFormat="1" ht="21" customHeight="1" hidden="1">
      <c r="A79" s="175" t="s">
        <v>11</v>
      </c>
      <c r="B79" s="175"/>
      <c r="C79" s="175"/>
      <c r="D79" s="7" t="s">
        <v>38</v>
      </c>
    </row>
    <row r="80" spans="1:15" s="9" customFormat="1" ht="32.25" customHeight="1" hidden="1">
      <c r="A80" s="178" t="s">
        <v>33</v>
      </c>
      <c r="B80" s="180" t="s">
        <v>12</v>
      </c>
      <c r="C80" s="176" t="s">
        <v>42</v>
      </c>
      <c r="D80" s="172" t="s">
        <v>4</v>
      </c>
      <c r="E80" s="172" t="s">
        <v>5</v>
      </c>
      <c r="F80" s="172" t="s">
        <v>6</v>
      </c>
      <c r="G80" s="172" t="s">
        <v>7</v>
      </c>
      <c r="H80" s="172" t="s">
        <v>10</v>
      </c>
      <c r="I80" s="172" t="s">
        <v>9</v>
      </c>
      <c r="J80" s="172" t="s">
        <v>8</v>
      </c>
      <c r="K80" s="172">
        <v>922</v>
      </c>
      <c r="L80" s="169" t="s">
        <v>43</v>
      </c>
      <c r="M80" s="169" t="s">
        <v>44</v>
      </c>
      <c r="N80" s="8" t="s">
        <v>13</v>
      </c>
      <c r="O80" s="8" t="s">
        <v>14</v>
      </c>
    </row>
    <row r="81" spans="1:15" s="9" customFormat="1" ht="60" customHeight="1" hidden="1">
      <c r="A81" s="179"/>
      <c r="B81" s="181"/>
      <c r="C81" s="177"/>
      <c r="D81" s="173"/>
      <c r="E81" s="173"/>
      <c r="F81" s="173"/>
      <c r="G81" s="173"/>
      <c r="H81" s="173"/>
      <c r="I81" s="173"/>
      <c r="J81" s="173"/>
      <c r="K81" s="173"/>
      <c r="L81" s="170"/>
      <c r="M81" s="170"/>
      <c r="N81" s="10"/>
      <c r="O81" s="10"/>
    </row>
    <row r="82" spans="1:15" ht="14.25" customHeight="1" hidden="1">
      <c r="A82" s="36">
        <v>32</v>
      </c>
      <c r="B82" s="11" t="s">
        <v>18</v>
      </c>
      <c r="C82" s="12">
        <f aca="true" t="shared" si="13" ref="C82:C92">SUM(D82:K82)</f>
        <v>0</v>
      </c>
      <c r="D82" s="37">
        <f>SUM(D83,D85,D89)</f>
        <v>0</v>
      </c>
      <c r="E82" s="37">
        <f aca="true" t="shared" si="14" ref="E82:J82">SUM(E83,E85,E89)</f>
        <v>0</v>
      </c>
      <c r="F82" s="37">
        <f t="shared" si="14"/>
        <v>0</v>
      </c>
      <c r="G82" s="37">
        <f t="shared" si="14"/>
        <v>0</v>
      </c>
      <c r="H82" s="37">
        <f t="shared" si="14"/>
        <v>0</v>
      </c>
      <c r="I82" s="37">
        <f t="shared" si="14"/>
        <v>0</v>
      </c>
      <c r="J82" s="37">
        <f t="shared" si="14"/>
        <v>0</v>
      </c>
      <c r="K82" s="37">
        <f>SUM(K83,K85,K89)</f>
        <v>0</v>
      </c>
      <c r="L82" s="37">
        <f>SUM(C82*1.1)</f>
        <v>0</v>
      </c>
      <c r="M82" s="38">
        <f>SUM(L82*1.099)</f>
        <v>0</v>
      </c>
      <c r="N82" s="1">
        <v>0</v>
      </c>
      <c r="O82" s="1">
        <v>0</v>
      </c>
    </row>
    <row r="83" spans="1:15" ht="14.25" customHeight="1" hidden="1">
      <c r="A83" s="18">
        <v>321</v>
      </c>
      <c r="B83" s="19" t="s">
        <v>19</v>
      </c>
      <c r="C83" s="14">
        <f t="shared" si="13"/>
        <v>0</v>
      </c>
      <c r="D83" s="23">
        <f>SUM(D84)</f>
        <v>0</v>
      </c>
      <c r="E83" s="23">
        <f aca="true" t="shared" si="15" ref="E83:M83">SUM(E84)</f>
        <v>0</v>
      </c>
      <c r="F83" s="23">
        <f t="shared" si="15"/>
        <v>0</v>
      </c>
      <c r="G83" s="23">
        <f t="shared" si="15"/>
        <v>0</v>
      </c>
      <c r="H83" s="23">
        <f t="shared" si="15"/>
        <v>0</v>
      </c>
      <c r="I83" s="23">
        <f t="shared" si="15"/>
        <v>0</v>
      </c>
      <c r="J83" s="23">
        <f t="shared" si="15"/>
        <v>0</v>
      </c>
      <c r="K83" s="23">
        <f t="shared" si="15"/>
        <v>0</v>
      </c>
      <c r="L83" s="23">
        <f t="shared" si="15"/>
        <v>0</v>
      </c>
      <c r="M83" s="39">
        <f t="shared" si="15"/>
        <v>0</v>
      </c>
      <c r="N83" s="1">
        <v>0</v>
      </c>
      <c r="O83" s="1">
        <v>0</v>
      </c>
    </row>
    <row r="84" spans="1:15" ht="14.25" customHeight="1" hidden="1">
      <c r="A84" s="40">
        <v>3213</v>
      </c>
      <c r="B84" s="41" t="s">
        <v>21</v>
      </c>
      <c r="C84" s="42">
        <f t="shared" si="13"/>
        <v>0</v>
      </c>
      <c r="D84" s="20"/>
      <c r="E84" s="20"/>
      <c r="F84" s="20"/>
      <c r="G84" s="20"/>
      <c r="H84" s="20"/>
      <c r="I84" s="20"/>
      <c r="J84" s="20"/>
      <c r="K84" s="20"/>
      <c r="L84" s="20"/>
      <c r="M84" s="43"/>
      <c r="N84" s="1">
        <v>0</v>
      </c>
      <c r="O84" s="1">
        <v>0</v>
      </c>
    </row>
    <row r="85" spans="1:15" ht="14.25" customHeight="1" hidden="1">
      <c r="A85" s="18">
        <v>322</v>
      </c>
      <c r="B85" s="19" t="s">
        <v>22</v>
      </c>
      <c r="C85" s="14">
        <f t="shared" si="13"/>
        <v>0</v>
      </c>
      <c r="D85" s="23">
        <f>SUM(D86:D88)</f>
        <v>0</v>
      </c>
      <c r="E85" s="23">
        <f aca="true" t="shared" si="16" ref="E85:M85">SUM(E86:E88)</f>
        <v>0</v>
      </c>
      <c r="F85" s="23">
        <f t="shared" si="16"/>
        <v>0</v>
      </c>
      <c r="G85" s="23">
        <f t="shared" si="16"/>
        <v>0</v>
      </c>
      <c r="H85" s="23">
        <f t="shared" si="16"/>
        <v>0</v>
      </c>
      <c r="I85" s="23">
        <f t="shared" si="16"/>
        <v>0</v>
      </c>
      <c r="J85" s="23">
        <f t="shared" si="16"/>
        <v>0</v>
      </c>
      <c r="K85" s="23">
        <f>SUM(K86:K88)</f>
        <v>0</v>
      </c>
      <c r="L85" s="23">
        <f t="shared" si="16"/>
        <v>0</v>
      </c>
      <c r="M85" s="39">
        <f t="shared" si="16"/>
        <v>0</v>
      </c>
      <c r="N85" s="1">
        <v>0</v>
      </c>
      <c r="O85" s="1">
        <v>0</v>
      </c>
    </row>
    <row r="86" spans="1:15" ht="19.5" customHeight="1" hidden="1">
      <c r="A86" s="40">
        <v>3221</v>
      </c>
      <c r="B86" s="41" t="s">
        <v>23</v>
      </c>
      <c r="C86" s="42">
        <f t="shared" si="13"/>
        <v>0</v>
      </c>
      <c r="D86" s="20"/>
      <c r="E86" s="20"/>
      <c r="F86" s="20"/>
      <c r="G86" s="20"/>
      <c r="H86" s="20"/>
      <c r="I86" s="20"/>
      <c r="J86" s="20"/>
      <c r="K86" s="20"/>
      <c r="L86" s="20"/>
      <c r="M86" s="43"/>
      <c r="N86" s="1">
        <v>0</v>
      </c>
      <c r="O86" s="1">
        <v>0</v>
      </c>
    </row>
    <row r="87" spans="1:15" ht="14.25" customHeight="1" hidden="1">
      <c r="A87" s="40">
        <v>3222</v>
      </c>
      <c r="B87" s="41" t="s">
        <v>24</v>
      </c>
      <c r="C87" s="42">
        <f t="shared" si="13"/>
        <v>0</v>
      </c>
      <c r="D87" s="52"/>
      <c r="E87" s="52"/>
      <c r="F87" s="52"/>
      <c r="G87" s="52"/>
      <c r="H87" s="52"/>
      <c r="I87" s="52"/>
      <c r="J87" s="52"/>
      <c r="K87" s="52"/>
      <c r="L87" s="20"/>
      <c r="M87" s="43"/>
      <c r="N87" s="1">
        <v>0</v>
      </c>
      <c r="O87" s="1">
        <v>0</v>
      </c>
    </row>
    <row r="88" spans="1:15" ht="14.25" customHeight="1" hidden="1">
      <c r="A88" s="40">
        <v>3225</v>
      </c>
      <c r="B88" s="41" t="s">
        <v>25</v>
      </c>
      <c r="C88" s="42">
        <f t="shared" si="13"/>
        <v>0</v>
      </c>
      <c r="D88" s="20"/>
      <c r="E88" s="52"/>
      <c r="F88" s="20"/>
      <c r="G88" s="52"/>
      <c r="H88" s="52"/>
      <c r="I88" s="52"/>
      <c r="J88" s="52"/>
      <c r="K88" s="52"/>
      <c r="L88" s="20"/>
      <c r="M88" s="43"/>
      <c r="N88" s="1">
        <v>0</v>
      </c>
      <c r="O88" s="1">
        <v>0</v>
      </c>
    </row>
    <row r="89" spans="1:13" ht="18" customHeight="1" hidden="1">
      <c r="A89" s="18">
        <v>323</v>
      </c>
      <c r="B89" s="19" t="s">
        <v>26</v>
      </c>
      <c r="C89" s="14">
        <f t="shared" si="13"/>
        <v>0</v>
      </c>
      <c r="D89" s="23">
        <f>SUM(D90:D92)</f>
        <v>0</v>
      </c>
      <c r="E89" s="23">
        <f aca="true" t="shared" si="17" ref="E89:M89">SUM(E90:E92)</f>
        <v>0</v>
      </c>
      <c r="F89" s="23">
        <f t="shared" si="17"/>
        <v>0</v>
      </c>
      <c r="G89" s="23">
        <f t="shared" si="17"/>
        <v>0</v>
      </c>
      <c r="H89" s="23">
        <f t="shared" si="17"/>
        <v>0</v>
      </c>
      <c r="I89" s="23">
        <f t="shared" si="17"/>
        <v>0</v>
      </c>
      <c r="J89" s="23">
        <f t="shared" si="17"/>
        <v>0</v>
      </c>
      <c r="K89" s="23">
        <f>SUM(K90:K92)</f>
        <v>0</v>
      </c>
      <c r="L89" s="23">
        <f t="shared" si="17"/>
        <v>0</v>
      </c>
      <c r="M89" s="39">
        <f t="shared" si="17"/>
        <v>0</v>
      </c>
    </row>
    <row r="90" spans="1:13" ht="15" hidden="1">
      <c r="A90" s="40">
        <v>3236</v>
      </c>
      <c r="B90" s="41" t="s">
        <v>35</v>
      </c>
      <c r="C90" s="42">
        <f t="shared" si="13"/>
        <v>0</v>
      </c>
      <c r="D90" s="52"/>
      <c r="E90" s="52"/>
      <c r="F90" s="52"/>
      <c r="G90" s="52"/>
      <c r="H90" s="52"/>
      <c r="I90" s="52"/>
      <c r="J90" s="52"/>
      <c r="K90" s="52"/>
      <c r="L90" s="20"/>
      <c r="M90" s="43"/>
    </row>
    <row r="91" spans="1:13" ht="15" hidden="1">
      <c r="A91" s="40">
        <v>3237</v>
      </c>
      <c r="B91" s="41" t="s">
        <v>28</v>
      </c>
      <c r="C91" s="42">
        <f t="shared" si="13"/>
        <v>0</v>
      </c>
      <c r="D91" s="52"/>
      <c r="E91" s="52"/>
      <c r="F91" s="52"/>
      <c r="G91" s="52"/>
      <c r="H91" s="52"/>
      <c r="I91" s="52"/>
      <c r="J91" s="52"/>
      <c r="K91" s="52"/>
      <c r="L91" s="20"/>
      <c r="M91" s="43"/>
    </row>
    <row r="92" spans="1:13" ht="15" hidden="1">
      <c r="A92" s="44">
        <v>3239</v>
      </c>
      <c r="B92" s="45" t="s">
        <v>29</v>
      </c>
      <c r="C92" s="46">
        <f t="shared" si="13"/>
        <v>0</v>
      </c>
      <c r="D92" s="47"/>
      <c r="E92" s="48"/>
      <c r="F92" s="47"/>
      <c r="G92" s="48"/>
      <c r="H92" s="48"/>
      <c r="I92" s="48"/>
      <c r="J92" s="48"/>
      <c r="K92" s="48"/>
      <c r="L92" s="47"/>
      <c r="M92" s="49"/>
    </row>
    <row r="93" spans="1:13" s="30" customFormat="1" ht="15" hidden="1">
      <c r="A93" s="185" t="s">
        <v>15</v>
      </c>
      <c r="B93" s="185"/>
      <c r="C93" s="50">
        <f>SUM(C82)</f>
        <v>0</v>
      </c>
      <c r="D93" s="29">
        <f>SUM(D82)</f>
        <v>0</v>
      </c>
      <c r="E93" s="29">
        <f aca="true" t="shared" si="18" ref="E93:M93">SUM(E82)</f>
        <v>0</v>
      </c>
      <c r="F93" s="29">
        <f t="shared" si="18"/>
        <v>0</v>
      </c>
      <c r="G93" s="29">
        <f t="shared" si="18"/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>SUM(K82)</f>
        <v>0</v>
      </c>
      <c r="L93" s="29">
        <f t="shared" si="18"/>
        <v>0</v>
      </c>
      <c r="M93" s="29">
        <f t="shared" si="18"/>
        <v>0</v>
      </c>
    </row>
    <row r="94" spans="1:13" s="30" customFormat="1" ht="15" hidden="1">
      <c r="A94" s="31"/>
      <c r="B94" s="31"/>
      <c r="C94" s="32"/>
      <c r="D94" s="33"/>
      <c r="E94" s="34"/>
      <c r="F94" s="34"/>
      <c r="G94" s="34"/>
      <c r="H94" s="34"/>
      <c r="I94" s="34"/>
      <c r="J94" s="34"/>
      <c r="K94" s="34"/>
      <c r="L94" s="34"/>
      <c r="M94" s="34"/>
    </row>
    <row r="95" spans="1:4" s="6" customFormat="1" ht="21" customHeight="1" hidden="1">
      <c r="A95" s="175" t="s">
        <v>11</v>
      </c>
      <c r="B95" s="175"/>
      <c r="C95" s="175"/>
      <c r="D95" s="7" t="s">
        <v>37</v>
      </c>
    </row>
    <row r="96" spans="1:13" ht="32.25" customHeight="1" hidden="1">
      <c r="A96" s="178" t="s">
        <v>33</v>
      </c>
      <c r="B96" s="180" t="s">
        <v>12</v>
      </c>
      <c r="C96" s="176" t="s">
        <v>42</v>
      </c>
      <c r="D96" s="172" t="s">
        <v>4</v>
      </c>
      <c r="E96" s="172" t="s">
        <v>5</v>
      </c>
      <c r="F96" s="172" t="s">
        <v>6</v>
      </c>
      <c r="G96" s="172" t="s">
        <v>7</v>
      </c>
      <c r="H96" s="172" t="s">
        <v>10</v>
      </c>
      <c r="I96" s="172" t="s">
        <v>9</v>
      </c>
      <c r="J96" s="172" t="s">
        <v>8</v>
      </c>
      <c r="K96" s="172">
        <v>922</v>
      </c>
      <c r="L96" s="169" t="s">
        <v>43</v>
      </c>
      <c r="M96" s="169" t="s">
        <v>44</v>
      </c>
    </row>
    <row r="97" spans="1:13" ht="54.75" customHeight="1" hidden="1">
      <c r="A97" s="187"/>
      <c r="B97" s="188"/>
      <c r="C97" s="189"/>
      <c r="D97" s="190"/>
      <c r="E97" s="190"/>
      <c r="F97" s="190"/>
      <c r="G97" s="173"/>
      <c r="H97" s="190"/>
      <c r="I97" s="190"/>
      <c r="J97" s="190"/>
      <c r="K97" s="173"/>
      <c r="L97" s="186"/>
      <c r="M97" s="186"/>
    </row>
    <row r="98" spans="1:15" ht="15.75" customHeight="1" hidden="1">
      <c r="A98" s="36">
        <v>32</v>
      </c>
      <c r="B98" s="11" t="s">
        <v>18</v>
      </c>
      <c r="C98" s="12">
        <f aca="true" t="shared" si="19" ref="C98:C105">SUM(D98:K98)</f>
        <v>0</v>
      </c>
      <c r="D98" s="37">
        <f>SUM(D99,D102)</f>
        <v>0</v>
      </c>
      <c r="E98" s="37">
        <f aca="true" t="shared" si="20" ref="E98:J98">SUM(E99,E102)</f>
        <v>0</v>
      </c>
      <c r="F98" s="37">
        <f t="shared" si="20"/>
        <v>0</v>
      </c>
      <c r="G98" s="37">
        <f t="shared" si="20"/>
        <v>0</v>
      </c>
      <c r="H98" s="37">
        <f t="shared" si="20"/>
        <v>0</v>
      </c>
      <c r="I98" s="37">
        <f t="shared" si="20"/>
        <v>0</v>
      </c>
      <c r="J98" s="37">
        <f t="shared" si="20"/>
        <v>0</v>
      </c>
      <c r="K98" s="37">
        <f>SUM(K99,K102)</f>
        <v>0</v>
      </c>
      <c r="L98" s="37">
        <f>SUM(C98*1.1)</f>
        <v>0</v>
      </c>
      <c r="M98" s="38">
        <f>SUM(L98*1.099)</f>
        <v>0</v>
      </c>
      <c r="N98" s="1">
        <v>0</v>
      </c>
      <c r="O98" s="1">
        <v>0</v>
      </c>
    </row>
    <row r="99" spans="1:15" ht="14.25" customHeight="1" hidden="1">
      <c r="A99" s="18">
        <v>322</v>
      </c>
      <c r="B99" s="19" t="s">
        <v>22</v>
      </c>
      <c r="C99" s="14">
        <f t="shared" si="19"/>
        <v>0</v>
      </c>
      <c r="D99" s="23">
        <f>SUM(D100:D101)</f>
        <v>0</v>
      </c>
      <c r="E99" s="23">
        <f aca="true" t="shared" si="21" ref="E99:M99">SUM(E100:E101)</f>
        <v>0</v>
      </c>
      <c r="F99" s="23">
        <f t="shared" si="21"/>
        <v>0</v>
      </c>
      <c r="G99" s="23">
        <f t="shared" si="21"/>
        <v>0</v>
      </c>
      <c r="H99" s="23">
        <f t="shared" si="21"/>
        <v>0</v>
      </c>
      <c r="I99" s="23">
        <f t="shared" si="21"/>
        <v>0</v>
      </c>
      <c r="J99" s="23">
        <f t="shared" si="21"/>
        <v>0</v>
      </c>
      <c r="K99" s="23">
        <f>SUM(K100:K101)</f>
        <v>0</v>
      </c>
      <c r="L99" s="23">
        <f t="shared" si="21"/>
        <v>0</v>
      </c>
      <c r="M99" s="39">
        <f t="shared" si="21"/>
        <v>0</v>
      </c>
      <c r="N99" s="1">
        <v>0</v>
      </c>
      <c r="O99" s="1">
        <v>0</v>
      </c>
    </row>
    <row r="100" spans="1:15" ht="19.5" customHeight="1" hidden="1">
      <c r="A100" s="40">
        <v>3221</v>
      </c>
      <c r="B100" s="41" t="s">
        <v>23</v>
      </c>
      <c r="C100" s="42">
        <f t="shared" si="19"/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43"/>
      <c r="N100" s="1">
        <v>0</v>
      </c>
      <c r="O100" s="1">
        <v>0</v>
      </c>
    </row>
    <row r="101" spans="1:15" ht="14.25" customHeight="1" hidden="1">
      <c r="A101" s="40">
        <v>3225</v>
      </c>
      <c r="B101" s="41" t="s">
        <v>25</v>
      </c>
      <c r="C101" s="42">
        <f t="shared" si="19"/>
        <v>0</v>
      </c>
      <c r="D101" s="20"/>
      <c r="E101" s="52"/>
      <c r="F101" s="20"/>
      <c r="G101" s="52"/>
      <c r="H101" s="52"/>
      <c r="I101" s="52"/>
      <c r="J101" s="52"/>
      <c r="K101" s="52"/>
      <c r="L101" s="20"/>
      <c r="M101" s="43"/>
      <c r="N101" s="1">
        <v>0</v>
      </c>
      <c r="O101" s="1">
        <v>0</v>
      </c>
    </row>
    <row r="102" spans="1:13" ht="18" customHeight="1" hidden="1">
      <c r="A102" s="18">
        <v>323</v>
      </c>
      <c r="B102" s="19" t="s">
        <v>26</v>
      </c>
      <c r="C102" s="14">
        <f t="shared" si="19"/>
        <v>0</v>
      </c>
      <c r="D102" s="23">
        <f>SUM(D103:D105)</f>
        <v>0</v>
      </c>
      <c r="E102" s="23">
        <f aca="true" t="shared" si="22" ref="E102:M102">SUM(E103:E105)</f>
        <v>0</v>
      </c>
      <c r="F102" s="23">
        <f t="shared" si="22"/>
        <v>0</v>
      </c>
      <c r="G102" s="23">
        <f t="shared" si="22"/>
        <v>0</v>
      </c>
      <c r="H102" s="23">
        <f t="shared" si="22"/>
        <v>0</v>
      </c>
      <c r="I102" s="23">
        <f t="shared" si="22"/>
        <v>0</v>
      </c>
      <c r="J102" s="23">
        <f t="shared" si="22"/>
        <v>0</v>
      </c>
      <c r="K102" s="23">
        <f>SUM(K103:K105)</f>
        <v>0</v>
      </c>
      <c r="L102" s="23">
        <f t="shared" si="22"/>
        <v>0</v>
      </c>
      <c r="M102" s="39">
        <f t="shared" si="22"/>
        <v>0</v>
      </c>
    </row>
    <row r="103" spans="1:13" ht="15" hidden="1">
      <c r="A103" s="40">
        <v>3235</v>
      </c>
      <c r="B103" s="41" t="s">
        <v>27</v>
      </c>
      <c r="C103" s="42">
        <f t="shared" si="19"/>
        <v>0</v>
      </c>
      <c r="D103" s="52"/>
      <c r="E103" s="52"/>
      <c r="F103" s="52"/>
      <c r="G103" s="52"/>
      <c r="H103" s="52"/>
      <c r="I103" s="52"/>
      <c r="J103" s="52"/>
      <c r="K103" s="52"/>
      <c r="L103" s="20"/>
      <c r="M103" s="43"/>
    </row>
    <row r="104" spans="1:13" ht="15" hidden="1">
      <c r="A104" s="40">
        <v>3237</v>
      </c>
      <c r="B104" s="41" t="s">
        <v>28</v>
      </c>
      <c r="C104" s="42">
        <f t="shared" si="19"/>
        <v>0</v>
      </c>
      <c r="D104" s="52"/>
      <c r="E104" s="52"/>
      <c r="F104" s="52"/>
      <c r="G104" s="52"/>
      <c r="H104" s="52"/>
      <c r="I104" s="52"/>
      <c r="J104" s="52"/>
      <c r="K104" s="52"/>
      <c r="L104" s="20"/>
      <c r="M104" s="43"/>
    </row>
    <row r="105" spans="1:13" ht="15" hidden="1">
      <c r="A105" s="44">
        <v>3239</v>
      </c>
      <c r="B105" s="45" t="s">
        <v>29</v>
      </c>
      <c r="C105" s="46">
        <f t="shared" si="19"/>
        <v>0</v>
      </c>
      <c r="D105" s="47"/>
      <c r="E105" s="48"/>
      <c r="F105" s="47"/>
      <c r="G105" s="48"/>
      <c r="H105" s="48"/>
      <c r="I105" s="48"/>
      <c r="J105" s="48"/>
      <c r="K105" s="48"/>
      <c r="L105" s="47"/>
      <c r="M105" s="49"/>
    </row>
    <row r="106" spans="1:15" s="53" customFormat="1" ht="19.5" customHeight="1" hidden="1">
      <c r="A106" s="191" t="s">
        <v>15</v>
      </c>
      <c r="B106" s="191"/>
      <c r="C106" s="50">
        <f>SUM(C98)</f>
        <v>0</v>
      </c>
      <c r="D106" s="50">
        <f>SUM(D98)</f>
        <v>0</v>
      </c>
      <c r="E106" s="50">
        <f aca="true" t="shared" si="23" ref="E106:M106">SUM(E98)</f>
        <v>0</v>
      </c>
      <c r="F106" s="50">
        <f t="shared" si="23"/>
        <v>0</v>
      </c>
      <c r="G106" s="50">
        <f t="shared" si="23"/>
        <v>0</v>
      </c>
      <c r="H106" s="50">
        <f t="shared" si="23"/>
        <v>0</v>
      </c>
      <c r="I106" s="50">
        <f t="shared" si="23"/>
        <v>0</v>
      </c>
      <c r="J106" s="50">
        <f t="shared" si="23"/>
        <v>0</v>
      </c>
      <c r="K106" s="50">
        <f>SUM(K98)</f>
        <v>0</v>
      </c>
      <c r="L106" s="50">
        <f t="shared" si="23"/>
        <v>0</v>
      </c>
      <c r="M106" s="50">
        <f t="shared" si="23"/>
        <v>0</v>
      </c>
      <c r="N106" s="50" t="e">
        <f>SUM(#REF!,#REF!,#REF!,#REF!)</f>
        <v>#REF!</v>
      </c>
      <c r="O106" s="50" t="e">
        <f>SUM(#REF!,#REF!,#REF!,#REF!)</f>
        <v>#REF!</v>
      </c>
    </row>
    <row r="107" spans="1:15" ht="15" hidden="1">
      <c r="A107" s="54"/>
      <c r="B107" s="55"/>
      <c r="C107" s="32"/>
      <c r="D107" s="56"/>
      <c r="E107" s="34"/>
      <c r="F107" s="34"/>
      <c r="G107" s="34"/>
      <c r="H107" s="34"/>
      <c r="I107" s="34"/>
      <c r="J107" s="34"/>
      <c r="K107" s="34"/>
      <c r="L107" s="34"/>
      <c r="M107" s="34"/>
      <c r="N107" s="35"/>
      <c r="O107" s="35"/>
    </row>
    <row r="108" spans="1:4" s="6" customFormat="1" ht="21" customHeight="1" hidden="1">
      <c r="A108" s="175" t="s">
        <v>11</v>
      </c>
      <c r="B108" s="175"/>
      <c r="C108" s="175"/>
      <c r="D108" s="7" t="s">
        <v>36</v>
      </c>
    </row>
    <row r="109" spans="1:13" ht="32.25" customHeight="1" hidden="1">
      <c r="A109" s="192" t="s">
        <v>33</v>
      </c>
      <c r="B109" s="193" t="s">
        <v>12</v>
      </c>
      <c r="C109" s="176" t="s">
        <v>42</v>
      </c>
      <c r="D109" s="172" t="s">
        <v>4</v>
      </c>
      <c r="E109" s="172" t="s">
        <v>5</v>
      </c>
      <c r="F109" s="172" t="s">
        <v>6</v>
      </c>
      <c r="G109" s="172" t="s">
        <v>7</v>
      </c>
      <c r="H109" s="172" t="s">
        <v>10</v>
      </c>
      <c r="I109" s="172" t="s">
        <v>9</v>
      </c>
      <c r="J109" s="172" t="s">
        <v>8</v>
      </c>
      <c r="K109" s="172">
        <v>922</v>
      </c>
      <c r="L109" s="169" t="s">
        <v>43</v>
      </c>
      <c r="M109" s="169" t="s">
        <v>44</v>
      </c>
    </row>
    <row r="110" spans="1:13" ht="57.75" customHeight="1" hidden="1">
      <c r="A110" s="192"/>
      <c r="B110" s="193"/>
      <c r="C110" s="177"/>
      <c r="D110" s="173"/>
      <c r="E110" s="173"/>
      <c r="F110" s="173"/>
      <c r="G110" s="173"/>
      <c r="H110" s="173"/>
      <c r="I110" s="173"/>
      <c r="J110" s="173"/>
      <c r="K110" s="173"/>
      <c r="L110" s="170"/>
      <c r="M110" s="170"/>
    </row>
    <row r="111" spans="1:15" ht="15.75" customHeight="1" hidden="1">
      <c r="A111" s="18">
        <v>32</v>
      </c>
      <c r="B111" s="19" t="s">
        <v>18</v>
      </c>
      <c r="C111" s="14">
        <f aca="true" t="shared" si="24" ref="C111:C119">SUM(D111:K111)</f>
        <v>0</v>
      </c>
      <c r="D111" s="23">
        <f>SUM(D112,D114,D117)</f>
        <v>0</v>
      </c>
      <c r="E111" s="23">
        <f aca="true" t="shared" si="25" ref="E111:J111">SUM(E112,E114,E117)</f>
        <v>0</v>
      </c>
      <c r="F111" s="23">
        <f t="shared" si="25"/>
        <v>0</v>
      </c>
      <c r="G111" s="23">
        <f t="shared" si="25"/>
        <v>0</v>
      </c>
      <c r="H111" s="23">
        <f t="shared" si="25"/>
        <v>0</v>
      </c>
      <c r="I111" s="23">
        <f t="shared" si="25"/>
        <v>0</v>
      </c>
      <c r="J111" s="23">
        <f t="shared" si="25"/>
        <v>0</v>
      </c>
      <c r="K111" s="23">
        <f>SUM(K112,K114,K117)</f>
        <v>0</v>
      </c>
      <c r="L111" s="23">
        <f>SUM(C111*1.1)</f>
        <v>0</v>
      </c>
      <c r="M111" s="39">
        <f>SUM(L111*1.099)</f>
        <v>0</v>
      </c>
      <c r="N111" s="1">
        <v>0</v>
      </c>
      <c r="O111" s="1">
        <v>0</v>
      </c>
    </row>
    <row r="112" spans="1:15" ht="12.75" customHeight="1" hidden="1">
      <c r="A112" s="18">
        <v>321</v>
      </c>
      <c r="B112" s="19" t="s">
        <v>19</v>
      </c>
      <c r="C112" s="14">
        <f t="shared" si="24"/>
        <v>0</v>
      </c>
      <c r="D112" s="23">
        <f>SUM(D113)</f>
        <v>0</v>
      </c>
      <c r="E112" s="23">
        <f aca="true" t="shared" si="26" ref="E112:M112">SUM(E113)</f>
        <v>0</v>
      </c>
      <c r="F112" s="23">
        <f t="shared" si="26"/>
        <v>0</v>
      </c>
      <c r="G112" s="23">
        <f t="shared" si="26"/>
        <v>0</v>
      </c>
      <c r="H112" s="23">
        <f t="shared" si="26"/>
        <v>0</v>
      </c>
      <c r="I112" s="23">
        <f t="shared" si="26"/>
        <v>0</v>
      </c>
      <c r="J112" s="23">
        <f t="shared" si="26"/>
        <v>0</v>
      </c>
      <c r="K112" s="23">
        <f t="shared" si="26"/>
        <v>0</v>
      </c>
      <c r="L112" s="23">
        <f t="shared" si="26"/>
        <v>0</v>
      </c>
      <c r="M112" s="39">
        <f t="shared" si="26"/>
        <v>0</v>
      </c>
      <c r="N112" s="1">
        <v>0</v>
      </c>
      <c r="O112" s="1">
        <v>0</v>
      </c>
    </row>
    <row r="113" spans="1:15" ht="14.25" customHeight="1" hidden="1">
      <c r="A113" s="40">
        <v>3213</v>
      </c>
      <c r="B113" s="41" t="s">
        <v>21</v>
      </c>
      <c r="C113" s="42">
        <f t="shared" si="24"/>
        <v>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43"/>
      <c r="N113" s="1">
        <v>0</v>
      </c>
      <c r="O113" s="1">
        <v>0</v>
      </c>
    </row>
    <row r="114" spans="1:15" ht="14.25" customHeight="1" hidden="1">
      <c r="A114" s="18">
        <v>322</v>
      </c>
      <c r="B114" s="19" t="s">
        <v>22</v>
      </c>
      <c r="C114" s="14">
        <f t="shared" si="24"/>
        <v>0</v>
      </c>
      <c r="D114" s="23">
        <f>SUM(D115:D116)</f>
        <v>0</v>
      </c>
      <c r="E114" s="23">
        <f aca="true" t="shared" si="27" ref="E114:M114">SUM(E115:E116)</f>
        <v>0</v>
      </c>
      <c r="F114" s="23">
        <f t="shared" si="27"/>
        <v>0</v>
      </c>
      <c r="G114" s="23">
        <f t="shared" si="27"/>
        <v>0</v>
      </c>
      <c r="H114" s="23">
        <f t="shared" si="27"/>
        <v>0</v>
      </c>
      <c r="I114" s="23">
        <f t="shared" si="27"/>
        <v>0</v>
      </c>
      <c r="J114" s="23">
        <f t="shared" si="27"/>
        <v>0</v>
      </c>
      <c r="K114" s="23">
        <f>SUM(K115:K116)</f>
        <v>0</v>
      </c>
      <c r="L114" s="23">
        <f t="shared" si="27"/>
        <v>0</v>
      </c>
      <c r="M114" s="39">
        <f t="shared" si="27"/>
        <v>0</v>
      </c>
      <c r="N114" s="1">
        <v>0</v>
      </c>
      <c r="O114" s="1">
        <v>0</v>
      </c>
    </row>
    <row r="115" spans="1:15" ht="19.5" customHeight="1" hidden="1">
      <c r="A115" s="40">
        <v>3221</v>
      </c>
      <c r="B115" s="41" t="s">
        <v>23</v>
      </c>
      <c r="C115" s="42">
        <f t="shared" si="24"/>
        <v>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43"/>
      <c r="N115" s="1">
        <v>0</v>
      </c>
      <c r="O115" s="1">
        <v>0</v>
      </c>
    </row>
    <row r="116" spans="1:15" ht="14.25" customHeight="1" hidden="1">
      <c r="A116" s="40">
        <v>3225</v>
      </c>
      <c r="B116" s="41" t="s">
        <v>25</v>
      </c>
      <c r="C116" s="42">
        <f t="shared" si="24"/>
        <v>0</v>
      </c>
      <c r="D116" s="20"/>
      <c r="E116" s="52"/>
      <c r="F116" s="20"/>
      <c r="G116" s="52"/>
      <c r="H116" s="52"/>
      <c r="I116" s="52"/>
      <c r="J116" s="52"/>
      <c r="K116" s="52"/>
      <c r="L116" s="20"/>
      <c r="M116" s="43"/>
      <c r="N116" s="1">
        <v>0</v>
      </c>
      <c r="O116" s="1">
        <v>0</v>
      </c>
    </row>
    <row r="117" spans="1:13" ht="18" customHeight="1" hidden="1">
      <c r="A117" s="18">
        <v>323</v>
      </c>
      <c r="B117" s="19" t="s">
        <v>26</v>
      </c>
      <c r="C117" s="14">
        <f t="shared" si="24"/>
        <v>0</v>
      </c>
      <c r="D117" s="23">
        <f>SUM(D118:D119)</f>
        <v>0</v>
      </c>
      <c r="E117" s="23">
        <f aca="true" t="shared" si="28" ref="E117:M117">SUM(E118:E119)</f>
        <v>0</v>
      </c>
      <c r="F117" s="23">
        <f t="shared" si="28"/>
        <v>0</v>
      </c>
      <c r="G117" s="23">
        <f t="shared" si="28"/>
        <v>0</v>
      </c>
      <c r="H117" s="23">
        <f t="shared" si="28"/>
        <v>0</v>
      </c>
      <c r="I117" s="23">
        <f t="shared" si="28"/>
        <v>0</v>
      </c>
      <c r="J117" s="23">
        <f t="shared" si="28"/>
        <v>0</v>
      </c>
      <c r="K117" s="23">
        <f>SUM(K118:K119)</f>
        <v>0</v>
      </c>
      <c r="L117" s="23">
        <f t="shared" si="28"/>
        <v>0</v>
      </c>
      <c r="M117" s="39">
        <f t="shared" si="28"/>
        <v>0</v>
      </c>
    </row>
    <row r="118" spans="1:13" ht="15" hidden="1">
      <c r="A118" s="40">
        <v>3237</v>
      </c>
      <c r="B118" s="41" t="s">
        <v>28</v>
      </c>
      <c r="C118" s="42">
        <f t="shared" si="24"/>
        <v>0</v>
      </c>
      <c r="D118" s="52"/>
      <c r="E118" s="52"/>
      <c r="F118" s="52"/>
      <c r="G118" s="52"/>
      <c r="H118" s="52"/>
      <c r="I118" s="52"/>
      <c r="J118" s="52"/>
      <c r="K118" s="52"/>
      <c r="L118" s="20"/>
      <c r="M118" s="43"/>
    </row>
    <row r="119" spans="1:13" ht="15" hidden="1">
      <c r="A119" s="40">
        <v>3239</v>
      </c>
      <c r="B119" s="41" t="s">
        <v>29</v>
      </c>
      <c r="C119" s="42">
        <f t="shared" si="24"/>
        <v>0</v>
      </c>
      <c r="D119" s="20"/>
      <c r="E119" s="52"/>
      <c r="F119" s="20"/>
      <c r="G119" s="52"/>
      <c r="H119" s="52"/>
      <c r="I119" s="52"/>
      <c r="J119" s="52"/>
      <c r="K119" s="52"/>
      <c r="L119" s="20"/>
      <c r="M119" s="43"/>
    </row>
    <row r="120" spans="1:15" s="57" customFormat="1" ht="19.5" customHeight="1" hidden="1">
      <c r="A120" s="191" t="s">
        <v>15</v>
      </c>
      <c r="B120" s="191"/>
      <c r="C120" s="29">
        <f>SUM(C111)</f>
        <v>0</v>
      </c>
      <c r="D120" s="29">
        <f>SUM(D111)</f>
        <v>0</v>
      </c>
      <c r="E120" s="29">
        <f aca="true" t="shared" si="29" ref="E120:M120">SUM(E111)</f>
        <v>0</v>
      </c>
      <c r="F120" s="29">
        <f t="shared" si="29"/>
        <v>0</v>
      </c>
      <c r="G120" s="29">
        <f t="shared" si="29"/>
        <v>0</v>
      </c>
      <c r="H120" s="29">
        <f t="shared" si="29"/>
        <v>0</v>
      </c>
      <c r="I120" s="29">
        <f t="shared" si="29"/>
        <v>0</v>
      </c>
      <c r="J120" s="29">
        <f t="shared" si="29"/>
        <v>0</v>
      </c>
      <c r="K120" s="29">
        <f>SUM(K111)</f>
        <v>0</v>
      </c>
      <c r="L120" s="29">
        <f t="shared" si="29"/>
        <v>0</v>
      </c>
      <c r="M120" s="29">
        <f t="shared" si="29"/>
        <v>0</v>
      </c>
      <c r="N120" s="29" t="e">
        <f>SUM(#REF!,#REF!,#REF!,N117)</f>
        <v>#REF!</v>
      </c>
      <c r="O120" s="29" t="e">
        <f>SUM(#REF!,#REF!,#REF!,O117)</f>
        <v>#REF!</v>
      </c>
    </row>
    <row r="121" ht="15" hidden="1"/>
    <row r="122" spans="1:16" ht="15.75" thickBot="1">
      <c r="A122" s="24"/>
      <c r="B122" s="25"/>
      <c r="C122" s="23"/>
      <c r="D122" s="23"/>
      <c r="E122" s="23"/>
      <c r="F122" s="23"/>
      <c r="G122" s="23"/>
      <c r="H122" s="23"/>
      <c r="I122" s="23"/>
      <c r="J122" s="23"/>
      <c r="K122" s="23"/>
      <c r="L122" s="59"/>
      <c r="M122" s="60"/>
      <c r="P122" s="92"/>
    </row>
    <row r="123" spans="1:15" ht="15.75" thickBot="1">
      <c r="A123" s="194" t="s">
        <v>32</v>
      </c>
      <c r="B123" s="195"/>
      <c r="C123" s="62">
        <f>SUM(D123,E123,F123,G123,H123,I123,J123,K123)</f>
        <v>11441079</v>
      </c>
      <c r="D123" s="29">
        <f>SUM(D45,D56)</f>
        <v>2592839</v>
      </c>
      <c r="E123" s="62">
        <f>SUM(E45,E46)</f>
        <v>8481706</v>
      </c>
      <c r="F123" s="62">
        <f>SUM(F45,F46)</f>
        <v>289275</v>
      </c>
      <c r="G123" s="62">
        <f>SUM(G45)</f>
        <v>0</v>
      </c>
      <c r="H123" s="62">
        <f>SUM(H56,H45)</f>
        <v>60000</v>
      </c>
      <c r="I123" s="62">
        <f>SUM(I45)</f>
        <v>0</v>
      </c>
      <c r="J123" s="62">
        <f>SUM(J46)</f>
        <v>2800</v>
      </c>
      <c r="K123" s="62">
        <f>SUM(K45)</f>
        <v>14459</v>
      </c>
      <c r="L123" s="62">
        <f>SUM(L45,L56)</f>
        <v>12004894</v>
      </c>
      <c r="M123" s="62">
        <f>SUM(M45,M56)</f>
        <v>12004894</v>
      </c>
      <c r="N123" s="63" t="e">
        <f>SUM(N56,N66,#REF!,N93,N106,N120,#REF!)</f>
        <v>#REF!</v>
      </c>
      <c r="O123" s="61" t="e">
        <f>SUM(O56,O66,#REF!,O93,O106,O120,#REF!)</f>
        <v>#REF!</v>
      </c>
    </row>
    <row r="124" ht="15">
      <c r="C124" s="67"/>
    </row>
    <row r="125" spans="1:5" ht="28.5" hidden="1">
      <c r="A125" s="196"/>
      <c r="B125" s="196"/>
      <c r="C125" s="95" t="s">
        <v>67</v>
      </c>
      <c r="D125" s="96" t="s">
        <v>65</v>
      </c>
      <c r="E125" s="96" t="s">
        <v>66</v>
      </c>
    </row>
    <row r="126" spans="1:5" ht="15" hidden="1">
      <c r="A126" s="64"/>
      <c r="B126" s="65" t="s">
        <v>63</v>
      </c>
      <c r="C126" s="93" t="e">
        <f>SUM(P6,P11,P36,#REF!)</f>
        <v>#REF!</v>
      </c>
      <c r="D126" s="53">
        <v>6000</v>
      </c>
      <c r="E126" s="53" t="e">
        <f>SUM(C126:D126)</f>
        <v>#REF!</v>
      </c>
    </row>
    <row r="127" spans="1:5" ht="15" hidden="1">
      <c r="A127" s="66"/>
      <c r="B127" s="65" t="s">
        <v>64</v>
      </c>
      <c r="C127" s="93" t="e">
        <f>SUM(P46,P54,#REF!,#REF!,#REF!)</f>
        <v>#REF!</v>
      </c>
      <c r="D127" s="53">
        <v>90000</v>
      </c>
      <c r="E127" s="53" t="e">
        <f>SUM(C127:D127)</f>
        <v>#REF!</v>
      </c>
    </row>
    <row r="128" spans="3:5" ht="15" hidden="1">
      <c r="C128" s="94"/>
      <c r="D128" s="53"/>
      <c r="E128" s="53"/>
    </row>
    <row r="129" spans="3:5" ht="15" hidden="1">
      <c r="C129" s="93"/>
      <c r="D129" s="53"/>
      <c r="E129" s="53" t="e">
        <f>SUM(E126:E127)</f>
        <v>#REF!</v>
      </c>
    </row>
    <row r="130" ht="15">
      <c r="C130" s="67"/>
    </row>
    <row r="131" ht="15">
      <c r="C131" s="67"/>
    </row>
    <row r="132" ht="15">
      <c r="C132" s="67"/>
    </row>
    <row r="133" ht="15">
      <c r="C133" s="67"/>
    </row>
  </sheetData>
  <sheetProtection/>
  <mergeCells count="95">
    <mergeCell ref="A125:B125"/>
    <mergeCell ref="D4:D5"/>
    <mergeCell ref="K4:K5"/>
    <mergeCell ref="K58:K59"/>
    <mergeCell ref="K69:K70"/>
    <mergeCell ref="K80:K81"/>
    <mergeCell ref="K96:K97"/>
    <mergeCell ref="K109:K110"/>
    <mergeCell ref="G58:G59"/>
    <mergeCell ref="G69:G70"/>
    <mergeCell ref="G80:G81"/>
    <mergeCell ref="G96:G97"/>
    <mergeCell ref="A120:B120"/>
    <mergeCell ref="A123:B123"/>
    <mergeCell ref="D96:D97"/>
    <mergeCell ref="E109:E110"/>
    <mergeCell ref="F109:F110"/>
    <mergeCell ref="D109:D110"/>
    <mergeCell ref="H109:H110"/>
    <mergeCell ref="I109:I110"/>
    <mergeCell ref="J109:J110"/>
    <mergeCell ref="G109:G110"/>
    <mergeCell ref="M109:M110"/>
    <mergeCell ref="A106:B106"/>
    <mergeCell ref="A108:C108"/>
    <mergeCell ref="A109:A110"/>
    <mergeCell ref="B109:B110"/>
    <mergeCell ref="C109:C110"/>
    <mergeCell ref="L109:L110"/>
    <mergeCell ref="J96:J97"/>
    <mergeCell ref="I80:I81"/>
    <mergeCell ref="J80:J81"/>
    <mergeCell ref="L96:L97"/>
    <mergeCell ref="L80:L81"/>
    <mergeCell ref="I96:I97"/>
    <mergeCell ref="M96:M97"/>
    <mergeCell ref="M80:M81"/>
    <mergeCell ref="A93:B93"/>
    <mergeCell ref="A95:C95"/>
    <mergeCell ref="A96:A97"/>
    <mergeCell ref="B96:B97"/>
    <mergeCell ref="C96:C97"/>
    <mergeCell ref="E96:E97"/>
    <mergeCell ref="F96:F97"/>
    <mergeCell ref="H96:H97"/>
    <mergeCell ref="H69:H70"/>
    <mergeCell ref="A77:B77"/>
    <mergeCell ref="A79:C79"/>
    <mergeCell ref="A80:A81"/>
    <mergeCell ref="B80:B81"/>
    <mergeCell ref="C80:C81"/>
    <mergeCell ref="D80:D81"/>
    <mergeCell ref="E80:E81"/>
    <mergeCell ref="F80:F81"/>
    <mergeCell ref="H80:H81"/>
    <mergeCell ref="M58:M59"/>
    <mergeCell ref="A66:B66"/>
    <mergeCell ref="A68:C68"/>
    <mergeCell ref="A69:A70"/>
    <mergeCell ref="B69:B70"/>
    <mergeCell ref="C69:C70"/>
    <mergeCell ref="L69:L70"/>
    <mergeCell ref="D69:D70"/>
    <mergeCell ref="E69:E70"/>
    <mergeCell ref="F69:F70"/>
    <mergeCell ref="J58:J59"/>
    <mergeCell ref="I69:I70"/>
    <mergeCell ref="J69:J70"/>
    <mergeCell ref="M69:M70"/>
    <mergeCell ref="M4:M5"/>
    <mergeCell ref="A56:B56"/>
    <mergeCell ref="A57:C57"/>
    <mergeCell ref="A58:A59"/>
    <mergeCell ref="B58:B59"/>
    <mergeCell ref="C58:C59"/>
    <mergeCell ref="L58:L59"/>
    <mergeCell ref="C4:C5"/>
    <mergeCell ref="L4:L5"/>
    <mergeCell ref="A4:A5"/>
    <mergeCell ref="B4:B5"/>
    <mergeCell ref="D58:D59"/>
    <mergeCell ref="E58:E59"/>
    <mergeCell ref="F58:F59"/>
    <mergeCell ref="H58:H59"/>
    <mergeCell ref="I58:I59"/>
    <mergeCell ref="N4:N5"/>
    <mergeCell ref="A1:M1"/>
    <mergeCell ref="E4:E5"/>
    <mergeCell ref="F4:F5"/>
    <mergeCell ref="H4:H5"/>
    <mergeCell ref="I4:I5"/>
    <mergeCell ref="J4:J5"/>
    <mergeCell ref="A2:C2"/>
    <mergeCell ref="A3:C3"/>
    <mergeCell ref="G4:G5"/>
  </mergeCells>
  <printOptions/>
  <pageMargins left="0.3" right="0.25" top="0.33" bottom="0.5118110236220472" header="0.7086614173228347" footer="0.5118110236220472"/>
  <pageSetup horizontalDpi="600" verticalDpi="600" orientation="landscape" paperSize="9" scale="63" r:id="rId3"/>
  <rowBreaks count="1" manualBreakCount="1">
    <brk id="8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1" sqref="H21:H22"/>
    </sheetView>
  </sheetViews>
  <sheetFormatPr defaultColWidth="9.140625" defaultRowHeight="12.75"/>
  <cols>
    <col min="1" max="1" width="34.7109375" style="97" customWidth="1"/>
    <col min="2" max="2" width="18.421875" style="97" customWidth="1"/>
    <col min="3" max="4" width="18.00390625" style="97" customWidth="1"/>
    <col min="5" max="5" width="14.7109375" style="97" customWidth="1"/>
    <col min="6" max="8" width="18.00390625" style="97" customWidth="1"/>
    <col min="9" max="9" width="8.140625" style="97" customWidth="1"/>
    <col min="10" max="16384" width="9.140625" style="97" customWidth="1"/>
  </cols>
  <sheetData>
    <row r="1" ht="12" customHeight="1">
      <c r="H1" s="98"/>
    </row>
    <row r="3" spans="1:8" s="99" customFormat="1" ht="21">
      <c r="A3" s="201" t="s">
        <v>128</v>
      </c>
      <c r="B3" s="201"/>
      <c r="C3" s="201"/>
      <c r="D3" s="201"/>
      <c r="E3" s="201"/>
      <c r="F3" s="201"/>
      <c r="G3" s="201"/>
      <c r="H3" s="201"/>
    </row>
    <row r="4" spans="1:9" s="99" customFormat="1" ht="15.75" customHeight="1">
      <c r="A4" s="202"/>
      <c r="B4" s="202"/>
      <c r="C4" s="203"/>
      <c r="D4" s="203"/>
      <c r="E4" s="203"/>
      <c r="F4" s="203"/>
      <c r="G4" s="203"/>
      <c r="H4" s="203"/>
      <c r="I4" s="127"/>
    </row>
    <row r="5" s="99" customFormat="1" ht="15.75" hidden="1"/>
    <row r="6" s="99" customFormat="1" ht="15.75">
      <c r="H6" s="100" t="s">
        <v>1</v>
      </c>
    </row>
    <row r="7" spans="1:8" s="99" customFormat="1" ht="15.75">
      <c r="A7" s="134" t="s">
        <v>3</v>
      </c>
      <c r="B7" s="207" t="s">
        <v>141</v>
      </c>
      <c r="C7" s="208"/>
      <c r="D7" s="208"/>
      <c r="E7" s="208"/>
      <c r="F7" s="208"/>
      <c r="G7" s="208"/>
      <c r="H7" s="208"/>
    </row>
    <row r="8" spans="1:8" s="99" customFormat="1" ht="24.75" customHeight="1">
      <c r="A8" s="135" t="s">
        <v>68</v>
      </c>
      <c r="B8" s="206" t="s">
        <v>77</v>
      </c>
      <c r="C8" s="198" t="s">
        <v>78</v>
      </c>
      <c r="D8" s="198" t="s">
        <v>79</v>
      </c>
      <c r="E8" s="199" t="s">
        <v>80</v>
      </c>
      <c r="F8" s="199" t="s">
        <v>0</v>
      </c>
      <c r="G8" s="199" t="s">
        <v>5</v>
      </c>
      <c r="H8" s="199" t="s">
        <v>81</v>
      </c>
    </row>
    <row r="9" spans="1:8" s="99" customFormat="1" ht="24" customHeight="1">
      <c r="A9" s="204" t="s">
        <v>40</v>
      </c>
      <c r="B9" s="199"/>
      <c r="C9" s="198"/>
      <c r="D9" s="198"/>
      <c r="E9" s="199"/>
      <c r="F9" s="199"/>
      <c r="G9" s="199"/>
      <c r="H9" s="199"/>
    </row>
    <row r="10" spans="1:8" s="99" customFormat="1" ht="50.25" customHeight="1">
      <c r="A10" s="205"/>
      <c r="B10" s="199"/>
      <c r="C10" s="198"/>
      <c r="D10" s="198"/>
      <c r="E10" s="199"/>
      <c r="F10" s="199"/>
      <c r="G10" s="199"/>
      <c r="H10" s="199"/>
    </row>
    <row r="11" spans="1:8" s="99" customFormat="1" ht="30" customHeight="1">
      <c r="A11" s="129" t="s">
        <v>69</v>
      </c>
      <c r="B11" s="143">
        <v>58600</v>
      </c>
      <c r="C11" s="130"/>
      <c r="D11" s="130"/>
      <c r="E11" s="131"/>
      <c r="F11" s="131"/>
      <c r="G11" s="131"/>
      <c r="H11" s="144">
        <v>5459</v>
      </c>
    </row>
    <row r="12" spans="1:8" s="99" customFormat="1" ht="30" customHeight="1">
      <c r="A12" s="129" t="s">
        <v>82</v>
      </c>
      <c r="B12" s="143">
        <v>395967</v>
      </c>
      <c r="C12" s="143">
        <v>8481706</v>
      </c>
      <c r="D12" s="130"/>
      <c r="E12" s="144"/>
      <c r="F12" s="131"/>
      <c r="G12" s="131"/>
      <c r="H12" s="131"/>
    </row>
    <row r="13" spans="1:8" s="99" customFormat="1" ht="30" customHeight="1">
      <c r="A13" s="129" t="s">
        <v>70</v>
      </c>
      <c r="B13" s="130"/>
      <c r="C13" s="130"/>
      <c r="D13" s="130"/>
      <c r="E13" s="131"/>
      <c r="F13" s="131"/>
      <c r="G13" s="131"/>
      <c r="H13" s="144">
        <v>2800</v>
      </c>
    </row>
    <row r="14" spans="1:8" s="99" customFormat="1" ht="30" customHeight="1">
      <c r="A14" s="129" t="s">
        <v>71</v>
      </c>
      <c r="B14" s="131"/>
      <c r="C14" s="131"/>
      <c r="D14" s="144">
        <v>289275</v>
      </c>
      <c r="E14" s="131"/>
      <c r="F14" s="131"/>
      <c r="G14" s="131"/>
      <c r="H14" s="144">
        <v>9000</v>
      </c>
    </row>
    <row r="15" spans="1:8" s="99" customFormat="1" ht="30" customHeight="1" hidden="1">
      <c r="A15" s="129" t="s">
        <v>62</v>
      </c>
      <c r="B15" s="131"/>
      <c r="C15" s="131"/>
      <c r="D15" s="131"/>
      <c r="E15" s="131"/>
      <c r="F15" s="131"/>
      <c r="G15" s="131"/>
      <c r="H15" s="131"/>
    </row>
    <row r="16" spans="1:8" s="99" customFormat="1" ht="30" customHeight="1">
      <c r="A16" s="129" t="s">
        <v>72</v>
      </c>
      <c r="B16" s="131"/>
      <c r="C16" s="131"/>
      <c r="D16" s="131"/>
      <c r="E16" s="131"/>
      <c r="F16" s="131"/>
      <c r="G16" s="144">
        <v>60000</v>
      </c>
      <c r="H16" s="131"/>
    </row>
    <row r="17" spans="1:8" s="99" customFormat="1" ht="30" customHeight="1">
      <c r="A17" s="132" t="s">
        <v>73</v>
      </c>
      <c r="B17" s="128"/>
      <c r="C17" s="128"/>
      <c r="D17" s="128"/>
      <c r="E17" s="128"/>
      <c r="F17" s="145"/>
      <c r="G17" s="128"/>
      <c r="H17" s="128"/>
    </row>
    <row r="18" spans="1:8" s="99" customFormat="1" ht="30" customHeight="1">
      <c r="A18" s="132" t="s">
        <v>74</v>
      </c>
      <c r="B18" s="145">
        <v>2138272</v>
      </c>
      <c r="C18" s="128"/>
      <c r="D18" s="128"/>
      <c r="E18" s="128"/>
      <c r="F18" s="128"/>
      <c r="G18" s="128"/>
      <c r="H18" s="128"/>
    </row>
    <row r="19" spans="1:8" s="99" customFormat="1" ht="30" customHeight="1">
      <c r="A19" s="132" t="s">
        <v>75</v>
      </c>
      <c r="B19" s="128"/>
      <c r="C19" s="128"/>
      <c r="D19" s="128"/>
      <c r="E19" s="128"/>
      <c r="F19" s="128"/>
      <c r="G19" s="128"/>
      <c r="H19" s="145"/>
    </row>
    <row r="20" spans="1:8" s="99" customFormat="1" ht="30" customHeight="1">
      <c r="A20" s="132" t="s">
        <v>76</v>
      </c>
      <c r="B20" s="128"/>
      <c r="C20" s="128"/>
      <c r="D20" s="128"/>
      <c r="E20" s="128"/>
      <c r="F20" s="128"/>
      <c r="G20" s="128"/>
      <c r="H20" s="128"/>
    </row>
    <row r="21" spans="1:8" s="99" customFormat="1" ht="17.25" customHeight="1">
      <c r="A21" s="200" t="s">
        <v>133</v>
      </c>
      <c r="B21" s="197">
        <f>SUM(B11:B19)</f>
        <v>2592839</v>
      </c>
      <c r="C21" s="197">
        <f aca="true" t="shared" si="0" ref="C21:H21">SUM(C11:C19)</f>
        <v>8481706</v>
      </c>
      <c r="D21" s="197">
        <f t="shared" si="0"/>
        <v>289275</v>
      </c>
      <c r="E21" s="197">
        <f t="shared" si="0"/>
        <v>0</v>
      </c>
      <c r="F21" s="197">
        <f t="shared" si="0"/>
        <v>0</v>
      </c>
      <c r="G21" s="197">
        <f t="shared" si="0"/>
        <v>60000</v>
      </c>
      <c r="H21" s="197">
        <f t="shared" si="0"/>
        <v>17259</v>
      </c>
    </row>
    <row r="22" spans="1:8" s="99" customFormat="1" ht="18.75" customHeight="1">
      <c r="A22" s="200"/>
      <c r="B22" s="197"/>
      <c r="C22" s="197"/>
      <c r="D22" s="197"/>
      <c r="E22" s="197"/>
      <c r="F22" s="197"/>
      <c r="G22" s="197"/>
      <c r="H22" s="197"/>
    </row>
    <row r="23" spans="1:8" s="99" customFormat="1" ht="27" customHeight="1">
      <c r="A23" s="133" t="s">
        <v>134</v>
      </c>
      <c r="B23" s="140">
        <f>SUM(B21:H22)</f>
        <v>11441079</v>
      </c>
      <c r="C23" s="141"/>
      <c r="D23" s="141"/>
      <c r="E23" s="141"/>
      <c r="F23" s="141"/>
      <c r="G23" s="141"/>
      <c r="H23" s="141"/>
    </row>
    <row r="24" spans="1:8" s="99" customFormat="1" ht="31.5">
      <c r="A24" s="133" t="s">
        <v>135</v>
      </c>
      <c r="B24" s="140">
        <f>SUM(B23,B20,C20,D20,E20,F20,G20,H20)</f>
        <v>11441079</v>
      </c>
      <c r="C24" s="142"/>
      <c r="D24" s="142"/>
      <c r="E24" s="142"/>
      <c r="F24" s="142"/>
      <c r="G24" s="142"/>
      <c r="H24" s="142"/>
    </row>
    <row r="25" spans="1:5" s="99" customFormat="1" ht="15.75" customHeight="1">
      <c r="A25" s="136"/>
      <c r="E25" s="102"/>
    </row>
    <row r="26" s="99" customFormat="1" ht="15.75">
      <c r="A26" s="137"/>
    </row>
    <row r="27" spans="1:5" s="99" customFormat="1" ht="15.75">
      <c r="A27" s="138"/>
      <c r="E27" s="102"/>
    </row>
    <row r="28" s="99" customFormat="1" ht="15.75">
      <c r="A28" s="137"/>
    </row>
    <row r="29" s="99" customFormat="1" ht="15.75">
      <c r="A29" s="139"/>
    </row>
    <row r="30" s="99" customFormat="1" ht="15.75"/>
    <row r="31" s="99" customFormat="1" ht="15.75"/>
    <row r="32" s="99" customFormat="1" ht="15.75"/>
    <row r="33" s="99" customFormat="1" ht="15.75"/>
    <row r="34" s="99" customFormat="1" ht="15.75"/>
    <row r="35" s="99" customFormat="1" ht="15.75"/>
    <row r="36" s="99" customFormat="1" ht="15.75"/>
    <row r="37" s="99" customFormat="1" ht="15.75"/>
    <row r="38" s="99" customFormat="1" ht="15.75"/>
    <row r="39" s="99" customFormat="1" ht="15.75"/>
    <row r="40" s="99" customFormat="1" ht="15.75"/>
    <row r="41" s="99" customFormat="1" ht="15.75"/>
    <row r="42" s="99" customFormat="1" ht="15.75"/>
    <row r="43" s="99" customFormat="1" ht="15.75"/>
    <row r="44" s="99" customFormat="1" ht="15.75"/>
    <row r="45" s="99" customFormat="1" ht="15.75"/>
    <row r="46" s="99" customFormat="1" ht="15.75"/>
    <row r="47" s="99" customFormat="1" ht="15.75"/>
    <row r="48" s="99" customFormat="1" ht="15.75"/>
    <row r="49" s="99" customFormat="1" ht="15.75"/>
    <row r="50" s="99" customFormat="1" ht="15.75"/>
    <row r="51" s="99" customFormat="1" ht="15.75"/>
    <row r="52" s="99" customFormat="1" ht="15.75"/>
    <row r="53" s="99" customFormat="1" ht="15.75"/>
    <row r="54" s="99" customFormat="1" ht="15.75"/>
    <row r="55" s="99" customFormat="1" ht="15.75"/>
    <row r="56" s="99" customFormat="1" ht="15.75"/>
    <row r="57" s="99" customFormat="1" ht="15.75"/>
    <row r="58" s="99" customFormat="1" ht="15.75"/>
    <row r="59" s="99" customFormat="1" ht="15.75"/>
    <row r="60" s="99" customFormat="1" ht="15.75"/>
    <row r="61" s="99" customFormat="1" ht="15.75"/>
    <row r="62" s="99" customFormat="1" ht="15.75"/>
  </sheetData>
  <sheetProtection/>
  <mergeCells count="19">
    <mergeCell ref="H21:H22"/>
    <mergeCell ref="A3:H3"/>
    <mergeCell ref="A4:H4"/>
    <mergeCell ref="A9:A10"/>
    <mergeCell ref="B8:B10"/>
    <mergeCell ref="E8:E10"/>
    <mergeCell ref="C8:C10"/>
    <mergeCell ref="B7:H7"/>
    <mergeCell ref="H8:H10"/>
    <mergeCell ref="G21:G22"/>
    <mergeCell ref="F21:F22"/>
    <mergeCell ref="D8:D10"/>
    <mergeCell ref="G8:G10"/>
    <mergeCell ref="A21:A22"/>
    <mergeCell ref="C21:C22"/>
    <mergeCell ref="D21:D22"/>
    <mergeCell ref="E21:E22"/>
    <mergeCell ref="F8:F10"/>
    <mergeCell ref="B21:B22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I16" sqref="I16:O16"/>
    </sheetView>
  </sheetViews>
  <sheetFormatPr defaultColWidth="9.140625" defaultRowHeight="12.75"/>
  <cols>
    <col min="1" max="1" width="19.8515625" style="97" customWidth="1"/>
    <col min="2" max="15" width="12.8515625" style="97" customWidth="1"/>
    <col min="16" max="16" width="8.140625" style="97" customWidth="1"/>
    <col min="17" max="16384" width="9.140625" style="97" customWidth="1"/>
  </cols>
  <sheetData>
    <row r="1" spans="8:13" ht="11.25" customHeight="1">
      <c r="H1" s="98"/>
      <c r="M1" s="98"/>
    </row>
    <row r="2" ht="12.75" hidden="1"/>
    <row r="3" spans="1:15" s="99" customFormat="1" ht="21">
      <c r="A3" s="201" t="s">
        <v>129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26"/>
      <c r="M3" s="126"/>
      <c r="N3" s="126"/>
      <c r="O3" s="126"/>
    </row>
    <row r="4" spans="1:16" s="99" customFormat="1" ht="3.75" customHeight="1">
      <c r="A4" s="202"/>
      <c r="B4" s="202"/>
      <c r="C4" s="203"/>
      <c r="D4" s="203"/>
      <c r="E4" s="203"/>
      <c r="F4" s="203"/>
      <c r="G4" s="203"/>
      <c r="H4" s="203"/>
      <c r="I4" s="127"/>
      <c r="J4" s="127"/>
      <c r="K4" s="127"/>
      <c r="L4" s="127"/>
      <c r="M4" s="127"/>
      <c r="N4" s="127"/>
      <c r="O4" s="127"/>
      <c r="P4" s="127"/>
    </row>
    <row r="5" s="99" customFormat="1" ht="15.75" hidden="1"/>
    <row r="6" spans="8:15" s="99" customFormat="1" ht="16.5" thickBot="1">
      <c r="H6" s="100" t="s">
        <v>1</v>
      </c>
      <c r="O6" s="100" t="s">
        <v>1</v>
      </c>
    </row>
    <row r="7" spans="1:15" ht="15.75" thickBot="1">
      <c r="A7" s="230" t="s">
        <v>41</v>
      </c>
      <c r="B7" s="227" t="s">
        <v>123</v>
      </c>
      <c r="C7" s="228"/>
      <c r="D7" s="228"/>
      <c r="E7" s="228"/>
      <c r="F7" s="228"/>
      <c r="G7" s="228"/>
      <c r="H7" s="229"/>
      <c r="I7" s="232" t="s">
        <v>130</v>
      </c>
      <c r="J7" s="228"/>
      <c r="K7" s="228"/>
      <c r="L7" s="228"/>
      <c r="M7" s="228"/>
      <c r="N7" s="228"/>
      <c r="O7" s="229"/>
    </row>
    <row r="8" spans="1:15" ht="24.75" customHeight="1">
      <c r="A8" s="231"/>
      <c r="B8" s="233" t="s">
        <v>121</v>
      </c>
      <c r="C8" s="221" t="s">
        <v>78</v>
      </c>
      <c r="D8" s="223" t="s">
        <v>79</v>
      </c>
      <c r="E8" s="223" t="s">
        <v>80</v>
      </c>
      <c r="F8" s="223" t="s">
        <v>0</v>
      </c>
      <c r="G8" s="223" t="s">
        <v>5</v>
      </c>
      <c r="H8" s="225" t="s">
        <v>81</v>
      </c>
      <c r="I8" s="233" t="s">
        <v>121</v>
      </c>
      <c r="J8" s="221" t="s">
        <v>78</v>
      </c>
      <c r="K8" s="223" t="s">
        <v>79</v>
      </c>
      <c r="L8" s="223" t="s">
        <v>80</v>
      </c>
      <c r="M8" s="223" t="s">
        <v>0</v>
      </c>
      <c r="N8" s="223" t="s">
        <v>5</v>
      </c>
      <c r="O8" s="225" t="s">
        <v>81</v>
      </c>
    </row>
    <row r="9" spans="1:15" ht="80.25" customHeight="1">
      <c r="A9" s="106" t="s">
        <v>40</v>
      </c>
      <c r="B9" s="234"/>
      <c r="C9" s="222"/>
      <c r="D9" s="224"/>
      <c r="E9" s="224"/>
      <c r="F9" s="224"/>
      <c r="G9" s="224"/>
      <c r="H9" s="226"/>
      <c r="I9" s="234"/>
      <c r="J9" s="222"/>
      <c r="K9" s="224"/>
      <c r="L9" s="224"/>
      <c r="M9" s="224"/>
      <c r="N9" s="224"/>
      <c r="O9" s="226"/>
    </row>
    <row r="10" spans="1:15" ht="30" customHeight="1">
      <c r="A10" s="112">
        <v>63</v>
      </c>
      <c r="B10" s="113">
        <v>462749</v>
      </c>
      <c r="C10" s="114">
        <v>8634377</v>
      </c>
      <c r="D10" s="115"/>
      <c r="E10" s="115"/>
      <c r="F10" s="115"/>
      <c r="G10" s="116"/>
      <c r="H10" s="117"/>
      <c r="I10" s="113">
        <v>462749</v>
      </c>
      <c r="J10" s="114">
        <v>8634377</v>
      </c>
      <c r="K10" s="115"/>
      <c r="L10" s="115"/>
      <c r="M10" s="115"/>
      <c r="N10" s="116"/>
      <c r="O10" s="117"/>
    </row>
    <row r="11" spans="1:15" ht="30" customHeight="1">
      <c r="A11" s="112">
        <v>65</v>
      </c>
      <c r="B11" s="113"/>
      <c r="C11" s="114"/>
      <c r="D11" s="115">
        <v>294482</v>
      </c>
      <c r="E11" s="115"/>
      <c r="F11" s="115"/>
      <c r="G11" s="116"/>
      <c r="H11" s="117">
        <v>12012</v>
      </c>
      <c r="I11" s="113"/>
      <c r="J11" s="114"/>
      <c r="K11" s="115">
        <v>294482</v>
      </c>
      <c r="L11" s="115"/>
      <c r="M11" s="115"/>
      <c r="N11" s="116"/>
      <c r="O11" s="117">
        <v>12012</v>
      </c>
    </row>
    <row r="12" spans="1:15" ht="30" customHeight="1">
      <c r="A12" s="112">
        <v>66</v>
      </c>
      <c r="B12" s="113"/>
      <c r="C12" s="114"/>
      <c r="D12" s="115"/>
      <c r="E12" s="115"/>
      <c r="F12" s="115"/>
      <c r="G12" s="116">
        <v>61080</v>
      </c>
      <c r="H12" s="117"/>
      <c r="I12" s="113"/>
      <c r="J12" s="114"/>
      <c r="K12" s="115"/>
      <c r="L12" s="115"/>
      <c r="M12" s="115"/>
      <c r="N12" s="116">
        <v>61080</v>
      </c>
      <c r="O12" s="117"/>
    </row>
    <row r="13" spans="1:15" ht="30" customHeight="1" thickBot="1">
      <c r="A13" s="118">
        <v>67</v>
      </c>
      <c r="B13" s="119">
        <v>2540194</v>
      </c>
      <c r="C13" s="120"/>
      <c r="D13" s="121"/>
      <c r="E13" s="121"/>
      <c r="F13" s="121"/>
      <c r="G13" s="122"/>
      <c r="H13" s="123"/>
      <c r="I13" s="119">
        <v>2540194</v>
      </c>
      <c r="J13" s="120"/>
      <c r="K13" s="121"/>
      <c r="L13" s="121"/>
      <c r="M13" s="121"/>
      <c r="N13" s="122"/>
      <c r="O13" s="123"/>
    </row>
    <row r="14" spans="1:15" ht="17.25" customHeight="1">
      <c r="A14" s="209" t="s">
        <v>2</v>
      </c>
      <c r="B14" s="211">
        <f aca="true" t="shared" si="0" ref="B14:O14">SUM(B10:B13)</f>
        <v>3002943</v>
      </c>
      <c r="C14" s="211">
        <f t="shared" si="0"/>
        <v>8634377</v>
      </c>
      <c r="D14" s="211">
        <f t="shared" si="0"/>
        <v>294482</v>
      </c>
      <c r="E14" s="211">
        <f t="shared" si="0"/>
        <v>0</v>
      </c>
      <c r="F14" s="211">
        <f t="shared" si="0"/>
        <v>0</v>
      </c>
      <c r="G14" s="211">
        <f t="shared" si="0"/>
        <v>61080</v>
      </c>
      <c r="H14" s="218">
        <f t="shared" si="0"/>
        <v>12012</v>
      </c>
      <c r="I14" s="211">
        <f t="shared" si="0"/>
        <v>3002943</v>
      </c>
      <c r="J14" s="211">
        <f t="shared" si="0"/>
        <v>8634377</v>
      </c>
      <c r="K14" s="211">
        <f t="shared" si="0"/>
        <v>294482</v>
      </c>
      <c r="L14" s="211">
        <f t="shared" si="0"/>
        <v>0</v>
      </c>
      <c r="M14" s="211">
        <f t="shared" si="0"/>
        <v>0</v>
      </c>
      <c r="N14" s="211">
        <f t="shared" si="0"/>
        <v>61080</v>
      </c>
      <c r="O14" s="218">
        <f t="shared" si="0"/>
        <v>12012</v>
      </c>
    </row>
    <row r="15" spans="1:15" ht="18.75" customHeight="1" thickBot="1">
      <c r="A15" s="210"/>
      <c r="B15" s="212"/>
      <c r="C15" s="212"/>
      <c r="D15" s="212"/>
      <c r="E15" s="212"/>
      <c r="F15" s="212"/>
      <c r="G15" s="212"/>
      <c r="H15" s="219"/>
      <c r="I15" s="212"/>
      <c r="J15" s="212"/>
      <c r="K15" s="212"/>
      <c r="L15" s="212"/>
      <c r="M15" s="212"/>
      <c r="N15" s="212"/>
      <c r="O15" s="219"/>
    </row>
    <row r="16" spans="1:15" ht="30" customHeight="1" thickBot="1">
      <c r="A16" s="215" t="s">
        <v>131</v>
      </c>
      <c r="B16" s="216"/>
      <c r="C16" s="217"/>
      <c r="D16" s="213">
        <f>SUM(B14:H15)</f>
        <v>12004894</v>
      </c>
      <c r="E16" s="213"/>
      <c r="F16" s="213"/>
      <c r="G16" s="213"/>
      <c r="H16" s="214"/>
      <c r="I16" s="220">
        <f>SUM(I14:O15)</f>
        <v>12004894</v>
      </c>
      <c r="J16" s="213"/>
      <c r="K16" s="213"/>
      <c r="L16" s="213"/>
      <c r="M16" s="213"/>
      <c r="N16" s="213"/>
      <c r="O16" s="214"/>
    </row>
    <row r="17" s="99" customFormat="1" ht="15.75"/>
    <row r="18" spans="1:12" ht="15.75">
      <c r="A18" s="101"/>
      <c r="B18" s="99"/>
      <c r="C18" s="99"/>
      <c r="D18" s="99"/>
      <c r="E18" s="99"/>
      <c r="F18" s="102"/>
      <c r="L18" s="103"/>
    </row>
    <row r="19" spans="1:12" ht="15.75">
      <c r="A19" s="104"/>
      <c r="B19" s="99"/>
      <c r="C19" s="99"/>
      <c r="D19" s="99"/>
      <c r="E19" s="99"/>
      <c r="F19" s="102"/>
      <c r="L19" s="103"/>
    </row>
    <row r="20" spans="1:12" ht="15.75">
      <c r="A20" s="104"/>
      <c r="B20" s="99"/>
      <c r="C20" s="99"/>
      <c r="D20" s="99"/>
      <c r="E20" s="99"/>
      <c r="F20" s="99"/>
      <c r="L20" s="103"/>
    </row>
    <row r="21" spans="1:9" s="99" customFormat="1" ht="15.75">
      <c r="A21" s="104"/>
      <c r="B21" s="104"/>
      <c r="E21" s="102"/>
      <c r="I21" s="104"/>
    </row>
    <row r="22" spans="1:15" s="99" customFormat="1" ht="15.75">
      <c r="A22" s="124"/>
      <c r="B22" s="124"/>
      <c r="C22" s="125"/>
      <c r="D22" s="125"/>
      <c r="E22" s="105"/>
      <c r="F22" s="125"/>
      <c r="G22" s="125"/>
      <c r="H22" s="125"/>
      <c r="I22" s="125"/>
      <c r="J22" s="125"/>
      <c r="K22" s="125"/>
      <c r="L22" s="105"/>
      <c r="M22" s="125"/>
      <c r="N22" s="125"/>
      <c r="O22" s="125"/>
    </row>
    <row r="23" spans="1:12" s="99" customFormat="1" ht="15.75">
      <c r="A23" s="104"/>
      <c r="B23" s="104"/>
      <c r="E23" s="102"/>
      <c r="I23" s="104"/>
      <c r="J23" s="102"/>
      <c r="L23" s="102"/>
    </row>
    <row r="24" spans="5:10" s="99" customFormat="1" ht="15.75">
      <c r="E24" s="102"/>
      <c r="F24" s="102"/>
      <c r="G24" s="102"/>
      <c r="H24" s="102"/>
      <c r="I24" s="102"/>
      <c r="J24" s="102"/>
    </row>
    <row r="25" s="99" customFormat="1" ht="15.75"/>
    <row r="26" s="99" customFormat="1" ht="15.75"/>
    <row r="27" s="99" customFormat="1" ht="15.75"/>
    <row r="28" s="99" customFormat="1" ht="15.75"/>
    <row r="29" s="99" customFormat="1" ht="15.75"/>
    <row r="30" s="99" customFormat="1" ht="15.75"/>
    <row r="31" s="99" customFormat="1" ht="15.75"/>
    <row r="32" s="99" customFormat="1" ht="15.75"/>
    <row r="33" s="99" customFormat="1" ht="15.75"/>
    <row r="34" s="99" customFormat="1" ht="15.75"/>
    <row r="35" s="99" customFormat="1" ht="15.75"/>
    <row r="36" s="99" customFormat="1" ht="15.75"/>
    <row r="37" s="99" customFormat="1" ht="15.75"/>
    <row r="38" s="99" customFormat="1" ht="15.75"/>
    <row r="39" s="99" customFormat="1" ht="15.75"/>
    <row r="40" s="99" customFormat="1" ht="15.75"/>
    <row r="41" s="99" customFormat="1" ht="15.75"/>
    <row r="42" s="99" customFormat="1" ht="15.75"/>
    <row r="43" s="99" customFormat="1" ht="15.75"/>
    <row r="44" s="99" customFormat="1" ht="15.75"/>
    <row r="45" s="99" customFormat="1" ht="15.75"/>
    <row r="46" s="99" customFormat="1" ht="15.75"/>
    <row r="47" s="99" customFormat="1" ht="15.75"/>
    <row r="48" s="99" customFormat="1" ht="15.75"/>
    <row r="49" s="99" customFormat="1" ht="15.75"/>
    <row r="50" s="99" customFormat="1" ht="15.75"/>
    <row r="51" s="99" customFormat="1" ht="15.75"/>
    <row r="52" s="99" customFormat="1" ht="15.75"/>
    <row r="53" s="99" customFormat="1" ht="15.75"/>
    <row r="54" s="99" customFormat="1" ht="15.75"/>
    <row r="55" s="99" customFormat="1" ht="15.75"/>
    <row r="56" s="99" customFormat="1" ht="15.75"/>
    <row r="57" s="99" customFormat="1" ht="15.75"/>
    <row r="58" s="99" customFormat="1" ht="15.75"/>
    <row r="59" s="99" customFormat="1" ht="15.75"/>
    <row r="60" s="99" customFormat="1" ht="15.75"/>
    <row r="61" s="99" customFormat="1" ht="15.75"/>
    <row r="62" s="99" customFormat="1" ht="15.75"/>
    <row r="63" s="99" customFormat="1" ht="15.75"/>
    <row r="64" s="99" customFormat="1" ht="15.75"/>
    <row r="65" s="99" customFormat="1" ht="15.75"/>
    <row r="66" s="99" customFormat="1" ht="15.75"/>
    <row r="67" s="99" customFormat="1" ht="15.75"/>
  </sheetData>
  <sheetProtection/>
  <mergeCells count="37">
    <mergeCell ref="B8:B9"/>
    <mergeCell ref="I8:I9"/>
    <mergeCell ref="N14:N15"/>
    <mergeCell ref="O14:O15"/>
    <mergeCell ref="J14:J15"/>
    <mergeCell ref="K14:K15"/>
    <mergeCell ref="L14:L15"/>
    <mergeCell ref="M14:M15"/>
    <mergeCell ref="G8:G9"/>
    <mergeCell ref="I14:I15"/>
    <mergeCell ref="I7:O7"/>
    <mergeCell ref="J8:J9"/>
    <mergeCell ref="K8:K9"/>
    <mergeCell ref="L8:L9"/>
    <mergeCell ref="M8:M9"/>
    <mergeCell ref="N8:N9"/>
    <mergeCell ref="O8:O9"/>
    <mergeCell ref="I16:O16"/>
    <mergeCell ref="A3:K3"/>
    <mergeCell ref="C8:C9"/>
    <mergeCell ref="D8:D9"/>
    <mergeCell ref="E8:E9"/>
    <mergeCell ref="H8:H9"/>
    <mergeCell ref="A4:H4"/>
    <mergeCell ref="B7:H7"/>
    <mergeCell ref="F8:F9"/>
    <mergeCell ref="A7:A8"/>
    <mergeCell ref="A14:A15"/>
    <mergeCell ref="C14:C15"/>
    <mergeCell ref="D14:D15"/>
    <mergeCell ref="D16:H16"/>
    <mergeCell ref="A16:C16"/>
    <mergeCell ref="B14:B15"/>
    <mergeCell ref="E14:E15"/>
    <mergeCell ref="F14:F15"/>
    <mergeCell ref="G14:G15"/>
    <mergeCell ref="H14:H15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Jasmina</cp:lastModifiedBy>
  <cp:lastPrinted>2020-12-01T08:09:38Z</cp:lastPrinted>
  <dcterms:created xsi:type="dcterms:W3CDTF">1996-10-14T23:33:28Z</dcterms:created>
  <dcterms:modified xsi:type="dcterms:W3CDTF">2021-01-20T10:54:20Z</dcterms:modified>
  <cp:category/>
  <cp:version/>
  <cp:contentType/>
  <cp:contentStatus/>
</cp:coreProperties>
</file>